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otratz\Documents\1OBE\Webinars\Excel - Creating Charts &amp; Graphs\"/>
    </mc:Choice>
  </mc:AlternateContent>
  <xr:revisionPtr revIDLastSave="0" documentId="13_ncr:1_{F5B34079-B86F-4C87-87A4-0539F2610063}" xr6:coauthVersionLast="47" xr6:coauthVersionMax="47" xr10:uidLastSave="{00000000-0000-0000-0000-000000000000}"/>
  <bookViews>
    <workbookView xWindow="30" yWindow="750" windowWidth="28770" windowHeight="15450" tabRatio="795" xr2:uid="{00000000-000D-0000-FFFF-FFFF00000000}"/>
  </bookViews>
  <sheets>
    <sheet name="Assumptions" sheetId="2" r:id="rId1"/>
    <sheet name="Income Statement" sheetId="4" r:id="rId2"/>
    <sheet name="Sample Graphs" sheetId="5" r:id="rId3"/>
    <sheet name="Column Revenue" sheetId="7" r:id="rId4"/>
    <sheet name="Column Expenses" sheetId="11" r:id="rId5"/>
    <sheet name="Bar Revenue" sheetId="15" r:id="rId6"/>
    <sheet name="Bar Expenses" sheetId="16" r:id="rId7"/>
    <sheet name="Line Revenue " sheetId="8" r:id="rId8"/>
    <sheet name="Line Revenue &amp; Net Income" sheetId="12" r:id="rId9"/>
    <sheet name="Pie Revenue 2025" sheetId="9" r:id="rId10"/>
    <sheet name="Pie Expenses 2025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6" l="1"/>
  <c r="C38" i="16"/>
  <c r="D38" i="16" s="1"/>
  <c r="E38" i="16" s="1"/>
  <c r="F38" i="16" s="1"/>
  <c r="C37" i="16"/>
  <c r="D37" i="16" s="1"/>
  <c r="E37" i="16" s="1"/>
  <c r="F37" i="16" s="1"/>
  <c r="C36" i="16"/>
  <c r="D36" i="16" s="1"/>
  <c r="E36" i="16" s="1"/>
  <c r="F36" i="16" s="1"/>
  <c r="C35" i="16"/>
  <c r="D35" i="16" s="1"/>
  <c r="E35" i="16" s="1"/>
  <c r="F35" i="16" s="1"/>
  <c r="C34" i="16"/>
  <c r="D34" i="16" s="1"/>
  <c r="E34" i="16" s="1"/>
  <c r="F34" i="16" s="1"/>
  <c r="C33" i="16"/>
  <c r="D33" i="16" s="1"/>
  <c r="E33" i="16" s="1"/>
  <c r="F33" i="16" s="1"/>
  <c r="C32" i="16"/>
  <c r="D32" i="16" s="1"/>
  <c r="E32" i="16" s="1"/>
  <c r="F32" i="16" s="1"/>
  <c r="C31" i="16"/>
  <c r="D31" i="16" s="1"/>
  <c r="E31" i="16" s="1"/>
  <c r="F31" i="16" s="1"/>
  <c r="C30" i="16"/>
  <c r="D30" i="16" s="1"/>
  <c r="E30" i="16" s="1"/>
  <c r="F30" i="16" s="1"/>
  <c r="C29" i="16"/>
  <c r="D29" i="16" s="1"/>
  <c r="E29" i="16" s="1"/>
  <c r="F29" i="16" s="1"/>
  <c r="C28" i="16"/>
  <c r="D28" i="16" s="1"/>
  <c r="E28" i="16" s="1"/>
  <c r="F28" i="16" s="1"/>
  <c r="C27" i="16"/>
  <c r="D27" i="16" s="1"/>
  <c r="E27" i="16" s="1"/>
  <c r="F27" i="16" s="1"/>
  <c r="C26" i="16"/>
  <c r="D26" i="16" s="1"/>
  <c r="E26" i="16" s="1"/>
  <c r="F26" i="16" s="1"/>
  <c r="C25" i="16"/>
  <c r="D25" i="16" s="1"/>
  <c r="E25" i="16" s="1"/>
  <c r="F25" i="16" s="1"/>
  <c r="C24" i="16"/>
  <c r="C39" i="16" s="1"/>
  <c r="B22" i="16"/>
  <c r="B23" i="16" s="1"/>
  <c r="B21" i="16"/>
  <c r="B12" i="16"/>
  <c r="C11" i="16"/>
  <c r="C18" i="16" s="1"/>
  <c r="C10" i="16"/>
  <c r="C17" i="16" s="1"/>
  <c r="C9" i="16"/>
  <c r="D9" i="16" s="1"/>
  <c r="C8" i="16"/>
  <c r="C15" i="16" s="1"/>
  <c r="C7" i="16"/>
  <c r="C14" i="16" s="1"/>
  <c r="C6" i="16"/>
  <c r="C12" i="16" s="1"/>
  <c r="B39" i="15"/>
  <c r="D38" i="15"/>
  <c r="E38" i="15" s="1"/>
  <c r="F38" i="15" s="1"/>
  <c r="C38" i="15"/>
  <c r="D37" i="15"/>
  <c r="E37" i="15" s="1"/>
  <c r="F37" i="15" s="1"/>
  <c r="C37" i="15"/>
  <c r="C36" i="15"/>
  <c r="D36" i="15" s="1"/>
  <c r="E36" i="15" s="1"/>
  <c r="F36" i="15" s="1"/>
  <c r="D35" i="15"/>
  <c r="E35" i="15" s="1"/>
  <c r="F35" i="15" s="1"/>
  <c r="C35" i="15"/>
  <c r="D34" i="15"/>
  <c r="E34" i="15" s="1"/>
  <c r="F34" i="15" s="1"/>
  <c r="C34" i="15"/>
  <c r="C33" i="15"/>
  <c r="D33" i="15" s="1"/>
  <c r="E33" i="15" s="1"/>
  <c r="F33" i="15" s="1"/>
  <c r="D32" i="15"/>
  <c r="E32" i="15" s="1"/>
  <c r="F32" i="15" s="1"/>
  <c r="C32" i="15"/>
  <c r="D31" i="15"/>
  <c r="E31" i="15" s="1"/>
  <c r="F31" i="15" s="1"/>
  <c r="C31" i="15"/>
  <c r="C30" i="15"/>
  <c r="D30" i="15" s="1"/>
  <c r="E30" i="15" s="1"/>
  <c r="F30" i="15" s="1"/>
  <c r="D29" i="15"/>
  <c r="E29" i="15" s="1"/>
  <c r="F29" i="15" s="1"/>
  <c r="C29" i="15"/>
  <c r="D28" i="15"/>
  <c r="E28" i="15" s="1"/>
  <c r="F28" i="15" s="1"/>
  <c r="C28" i="15"/>
  <c r="C27" i="15"/>
  <c r="D27" i="15" s="1"/>
  <c r="E27" i="15" s="1"/>
  <c r="F27" i="15" s="1"/>
  <c r="D26" i="15"/>
  <c r="E26" i="15" s="1"/>
  <c r="F26" i="15" s="1"/>
  <c r="C26" i="15"/>
  <c r="D25" i="15"/>
  <c r="E25" i="15" s="1"/>
  <c r="F25" i="15" s="1"/>
  <c r="C25" i="15"/>
  <c r="C24" i="15"/>
  <c r="D24" i="15" s="1"/>
  <c r="B21" i="15"/>
  <c r="C18" i="15"/>
  <c r="C16" i="15"/>
  <c r="C15" i="15"/>
  <c r="B12" i="15"/>
  <c r="B22" i="15" s="1"/>
  <c r="D11" i="15"/>
  <c r="D18" i="15" s="1"/>
  <c r="C11" i="15"/>
  <c r="C10" i="15"/>
  <c r="D10" i="15" s="1"/>
  <c r="D9" i="15"/>
  <c r="D16" i="15" s="1"/>
  <c r="C9" i="15"/>
  <c r="D8" i="15"/>
  <c r="D15" i="15" s="1"/>
  <c r="C8" i="15"/>
  <c r="C7" i="15"/>
  <c r="D7" i="15" s="1"/>
  <c r="C6" i="15"/>
  <c r="C13" i="15" s="1"/>
  <c r="C12" i="15" l="1"/>
  <c r="C19" i="15" s="1"/>
  <c r="D6" i="15"/>
  <c r="D13" i="15" s="1"/>
  <c r="B23" i="15"/>
  <c r="B40" i="15"/>
  <c r="B43" i="15" s="1"/>
  <c r="E9" i="16"/>
  <c r="D16" i="16"/>
  <c r="E7" i="15"/>
  <c r="D14" i="15"/>
  <c r="D39" i="15"/>
  <c r="E24" i="15"/>
  <c r="E10" i="15"/>
  <c r="D17" i="15"/>
  <c r="C20" i="16"/>
  <c r="C19" i="16"/>
  <c r="C14" i="15"/>
  <c r="C17" i="15"/>
  <c r="E8" i="15"/>
  <c r="E11" i="15"/>
  <c r="D7" i="16"/>
  <c r="D10" i="16"/>
  <c r="C13" i="16"/>
  <c r="C16" i="16"/>
  <c r="D24" i="16"/>
  <c r="E6" i="15"/>
  <c r="E9" i="15"/>
  <c r="D12" i="15"/>
  <c r="D8" i="16"/>
  <c r="D11" i="16"/>
  <c r="B40" i="16"/>
  <c r="B43" i="16" s="1"/>
  <c r="C39" i="15"/>
  <c r="D6" i="16"/>
  <c r="C20" i="15" l="1"/>
  <c r="C21" i="15" s="1"/>
  <c r="C22" i="15" s="1"/>
  <c r="C21" i="16"/>
  <c r="C22" i="16" s="1"/>
  <c r="C23" i="16" s="1"/>
  <c r="E10" i="16"/>
  <c r="D17" i="16"/>
  <c r="F10" i="15"/>
  <c r="F17" i="15" s="1"/>
  <c r="E17" i="15"/>
  <c r="D14" i="16"/>
  <c r="E7" i="16"/>
  <c r="B44" i="16"/>
  <c r="B45" i="16" s="1"/>
  <c r="D18" i="16"/>
  <c r="E11" i="16"/>
  <c r="E16" i="15"/>
  <c r="F9" i="15"/>
  <c r="F16" i="15" s="1"/>
  <c r="E39" i="15"/>
  <c r="F24" i="15"/>
  <c r="F39" i="15" s="1"/>
  <c r="E13" i="15"/>
  <c r="E12" i="15"/>
  <c r="F6" i="15"/>
  <c r="F9" i="16"/>
  <c r="F16" i="16" s="1"/>
  <c r="E16" i="16"/>
  <c r="F8" i="15"/>
  <c r="F15" i="15" s="1"/>
  <c r="E15" i="15"/>
  <c r="D15" i="16"/>
  <c r="E8" i="16"/>
  <c r="B44" i="15"/>
  <c r="B45" i="15" s="1"/>
  <c r="D12" i="16"/>
  <c r="E6" i="16"/>
  <c r="D13" i="16"/>
  <c r="F11" i="15"/>
  <c r="F18" i="15" s="1"/>
  <c r="E18" i="15"/>
  <c r="D19" i="15"/>
  <c r="D20" i="15"/>
  <c r="F7" i="15"/>
  <c r="F14" i="15" s="1"/>
  <c r="E14" i="15"/>
  <c r="D39" i="16"/>
  <c r="E24" i="16"/>
  <c r="C23" i="15" l="1"/>
  <c r="C40" i="15"/>
  <c r="C43" i="15" s="1"/>
  <c r="D21" i="15"/>
  <c r="D22" i="15" s="1"/>
  <c r="C40" i="16"/>
  <c r="C43" i="16" s="1"/>
  <c r="C44" i="16" s="1"/>
  <c r="C45" i="16" s="1"/>
  <c r="D40" i="15"/>
  <c r="D43" i="15" s="1"/>
  <c r="D23" i="15"/>
  <c r="E17" i="16"/>
  <c r="F10" i="16"/>
  <c r="F17" i="16" s="1"/>
  <c r="C44" i="15"/>
  <c r="C45" i="15" s="1"/>
  <c r="F13" i="15"/>
  <c r="F12" i="15"/>
  <c r="E19" i="15"/>
  <c r="E20" i="15"/>
  <c r="E12" i="16"/>
  <c r="F6" i="16"/>
  <c r="E13" i="16"/>
  <c r="D20" i="16"/>
  <c r="D19" i="16"/>
  <c r="E18" i="16"/>
  <c r="F11" i="16"/>
  <c r="F18" i="16" s="1"/>
  <c r="E14" i="16"/>
  <c r="F7" i="16"/>
  <c r="F14" i="16" s="1"/>
  <c r="E39" i="16"/>
  <c r="F24" i="16"/>
  <c r="F39" i="16" s="1"/>
  <c r="E15" i="16"/>
  <c r="F8" i="16"/>
  <c r="F15" i="16" s="1"/>
  <c r="E21" i="15" l="1"/>
  <c r="E22" i="15" s="1"/>
  <c r="E40" i="15" s="1"/>
  <c r="E43" i="15" s="1"/>
  <c r="D21" i="16"/>
  <c r="D22" i="16" s="1"/>
  <c r="D23" i="16" s="1"/>
  <c r="F19" i="15"/>
  <c r="F20" i="15"/>
  <c r="F13" i="16"/>
  <c r="F12" i="16"/>
  <c r="E20" i="16"/>
  <c r="E19" i="16"/>
  <c r="D44" i="15"/>
  <c r="D45" i="15" s="1"/>
  <c r="D40" i="16" l="1"/>
  <c r="D43" i="16" s="1"/>
  <c r="E21" i="16"/>
  <c r="E22" i="16" s="1"/>
  <c r="E23" i="15"/>
  <c r="F21" i="15"/>
  <c r="F22" i="15" s="1"/>
  <c r="F40" i="15" s="1"/>
  <c r="F43" i="15" s="1"/>
  <c r="E23" i="16"/>
  <c r="E40" i="16"/>
  <c r="E43" i="16" s="1"/>
  <c r="D44" i="16"/>
  <c r="D45" i="16" s="1"/>
  <c r="E44" i="15"/>
  <c r="E45" i="15" s="1"/>
  <c r="F20" i="16"/>
  <c r="F19" i="16"/>
  <c r="F21" i="16" s="1"/>
  <c r="F22" i="16" s="1"/>
  <c r="F23" i="15" l="1"/>
  <c r="F23" i="16"/>
  <c r="F40" i="16"/>
  <c r="F43" i="16" s="1"/>
  <c r="F44" i="15"/>
  <c r="F45" i="15" s="1"/>
  <c r="E44" i="16"/>
  <c r="E45" i="16" s="1"/>
  <c r="F44" i="16" l="1"/>
  <c r="F45" i="16" s="1"/>
  <c r="C39" i="13" l="1"/>
  <c r="B39" i="13"/>
  <c r="E38" i="13"/>
  <c r="F38" i="13" s="1"/>
  <c r="D38" i="13"/>
  <c r="C38" i="13"/>
  <c r="D37" i="13"/>
  <c r="E37" i="13" s="1"/>
  <c r="F37" i="13" s="1"/>
  <c r="C37" i="13"/>
  <c r="D36" i="13"/>
  <c r="E36" i="13" s="1"/>
  <c r="F36" i="13" s="1"/>
  <c r="C36" i="13"/>
  <c r="E35" i="13"/>
  <c r="F35" i="13" s="1"/>
  <c r="D35" i="13"/>
  <c r="C35" i="13"/>
  <c r="D34" i="13"/>
  <c r="E34" i="13" s="1"/>
  <c r="F34" i="13" s="1"/>
  <c r="C34" i="13"/>
  <c r="D33" i="13"/>
  <c r="E33" i="13" s="1"/>
  <c r="F33" i="13" s="1"/>
  <c r="C33" i="13"/>
  <c r="E32" i="13"/>
  <c r="F32" i="13" s="1"/>
  <c r="D32" i="13"/>
  <c r="C32" i="13"/>
  <c r="D31" i="13"/>
  <c r="E31" i="13" s="1"/>
  <c r="F31" i="13" s="1"/>
  <c r="C31" i="13"/>
  <c r="D30" i="13"/>
  <c r="E30" i="13" s="1"/>
  <c r="F30" i="13" s="1"/>
  <c r="C30" i="13"/>
  <c r="E29" i="13"/>
  <c r="F29" i="13" s="1"/>
  <c r="D29" i="13"/>
  <c r="C29" i="13"/>
  <c r="D28" i="13"/>
  <c r="E28" i="13" s="1"/>
  <c r="F28" i="13" s="1"/>
  <c r="C28" i="13"/>
  <c r="D27" i="13"/>
  <c r="E27" i="13" s="1"/>
  <c r="F27" i="13" s="1"/>
  <c r="C27" i="13"/>
  <c r="E26" i="13"/>
  <c r="F26" i="13" s="1"/>
  <c r="D26" i="13"/>
  <c r="C26" i="13"/>
  <c r="D25" i="13"/>
  <c r="E25" i="13" s="1"/>
  <c r="F25" i="13" s="1"/>
  <c r="C25" i="13"/>
  <c r="D24" i="13"/>
  <c r="D39" i="13" s="1"/>
  <c r="C24" i="13"/>
  <c r="B21" i="13"/>
  <c r="C18" i="13"/>
  <c r="C17" i="13"/>
  <c r="C16" i="13"/>
  <c r="C15" i="13"/>
  <c r="C14" i="13"/>
  <c r="B12" i="13"/>
  <c r="B22" i="13" s="1"/>
  <c r="D11" i="13"/>
  <c r="D18" i="13" s="1"/>
  <c r="C11" i="13"/>
  <c r="D10" i="13"/>
  <c r="D17" i="13" s="1"/>
  <c r="C10" i="13"/>
  <c r="E9" i="13"/>
  <c r="F9" i="13" s="1"/>
  <c r="F16" i="13" s="1"/>
  <c r="D9" i="13"/>
  <c r="D16" i="13" s="1"/>
  <c r="C9" i="13"/>
  <c r="D8" i="13"/>
  <c r="D15" i="13" s="1"/>
  <c r="C8" i="13"/>
  <c r="D7" i="13"/>
  <c r="C7" i="13"/>
  <c r="C6" i="13"/>
  <c r="D6" i="13" s="1"/>
  <c r="C39" i="12"/>
  <c r="B39" i="12"/>
  <c r="C38" i="12"/>
  <c r="D38" i="12" s="1"/>
  <c r="E38" i="12" s="1"/>
  <c r="F38" i="12" s="1"/>
  <c r="D37" i="12"/>
  <c r="E37" i="12" s="1"/>
  <c r="F37" i="12" s="1"/>
  <c r="C37" i="12"/>
  <c r="D36" i="12"/>
  <c r="E36" i="12" s="1"/>
  <c r="F36" i="12" s="1"/>
  <c r="C36" i="12"/>
  <c r="C35" i="12"/>
  <c r="D35" i="12" s="1"/>
  <c r="E35" i="12" s="1"/>
  <c r="F35" i="12" s="1"/>
  <c r="D34" i="12"/>
  <c r="E34" i="12" s="1"/>
  <c r="F34" i="12" s="1"/>
  <c r="C34" i="12"/>
  <c r="D33" i="12"/>
  <c r="E33" i="12" s="1"/>
  <c r="F33" i="12" s="1"/>
  <c r="C33" i="12"/>
  <c r="C32" i="12"/>
  <c r="D32" i="12" s="1"/>
  <c r="E32" i="12" s="1"/>
  <c r="F32" i="12" s="1"/>
  <c r="D31" i="12"/>
  <c r="E31" i="12" s="1"/>
  <c r="F31" i="12" s="1"/>
  <c r="C31" i="12"/>
  <c r="D30" i="12"/>
  <c r="E30" i="12" s="1"/>
  <c r="F30" i="12" s="1"/>
  <c r="C30" i="12"/>
  <c r="C29" i="12"/>
  <c r="D29" i="12" s="1"/>
  <c r="E29" i="12" s="1"/>
  <c r="F29" i="12" s="1"/>
  <c r="D28" i="12"/>
  <c r="E28" i="12" s="1"/>
  <c r="F28" i="12" s="1"/>
  <c r="C28" i="12"/>
  <c r="D27" i="12"/>
  <c r="E27" i="12" s="1"/>
  <c r="F27" i="12" s="1"/>
  <c r="C27" i="12"/>
  <c r="C26" i="12"/>
  <c r="D26" i="12" s="1"/>
  <c r="E26" i="12" s="1"/>
  <c r="F26" i="12" s="1"/>
  <c r="D25" i="12"/>
  <c r="E25" i="12" s="1"/>
  <c r="F25" i="12" s="1"/>
  <c r="C25" i="12"/>
  <c r="D24" i="12"/>
  <c r="E24" i="12" s="1"/>
  <c r="C24" i="12"/>
  <c r="B22" i="12"/>
  <c r="B23" i="12" s="1"/>
  <c r="B21" i="12"/>
  <c r="C17" i="12"/>
  <c r="C16" i="12"/>
  <c r="C14" i="12"/>
  <c r="B12" i="12"/>
  <c r="D11" i="12"/>
  <c r="D18" i="12" s="1"/>
  <c r="C11" i="12"/>
  <c r="C18" i="12" s="1"/>
  <c r="D10" i="12"/>
  <c r="E10" i="12" s="1"/>
  <c r="C10" i="12"/>
  <c r="C9" i="12"/>
  <c r="D9" i="12" s="1"/>
  <c r="D8" i="12"/>
  <c r="D15" i="12" s="1"/>
  <c r="C8" i="12"/>
  <c r="C15" i="12" s="1"/>
  <c r="D7" i="12"/>
  <c r="E7" i="12" s="1"/>
  <c r="C7" i="12"/>
  <c r="C6" i="12"/>
  <c r="C12" i="12" s="1"/>
  <c r="C39" i="11"/>
  <c r="B39" i="11"/>
  <c r="C38" i="11"/>
  <c r="D38" i="11" s="1"/>
  <c r="E38" i="11" s="1"/>
  <c r="F38" i="11" s="1"/>
  <c r="C37" i="11"/>
  <c r="D37" i="11" s="1"/>
  <c r="E37" i="11" s="1"/>
  <c r="F37" i="11" s="1"/>
  <c r="D36" i="11"/>
  <c r="E36" i="11" s="1"/>
  <c r="F36" i="11" s="1"/>
  <c r="C36" i="11"/>
  <c r="C35" i="11"/>
  <c r="D35" i="11" s="1"/>
  <c r="E35" i="11" s="1"/>
  <c r="F35" i="11" s="1"/>
  <c r="C34" i="11"/>
  <c r="D34" i="11" s="1"/>
  <c r="E34" i="11" s="1"/>
  <c r="F34" i="11" s="1"/>
  <c r="D33" i="11"/>
  <c r="E33" i="11" s="1"/>
  <c r="F33" i="11" s="1"/>
  <c r="C33" i="11"/>
  <c r="C32" i="11"/>
  <c r="D32" i="11" s="1"/>
  <c r="E32" i="11" s="1"/>
  <c r="F32" i="11" s="1"/>
  <c r="C31" i="11"/>
  <c r="D31" i="11" s="1"/>
  <c r="E31" i="11" s="1"/>
  <c r="F31" i="11" s="1"/>
  <c r="D30" i="11"/>
  <c r="E30" i="11" s="1"/>
  <c r="F30" i="11" s="1"/>
  <c r="C30" i="11"/>
  <c r="C29" i="11"/>
  <c r="D29" i="11" s="1"/>
  <c r="E29" i="11" s="1"/>
  <c r="F29" i="11" s="1"/>
  <c r="C28" i="11"/>
  <c r="D28" i="11" s="1"/>
  <c r="E28" i="11" s="1"/>
  <c r="F28" i="11" s="1"/>
  <c r="D27" i="11"/>
  <c r="E27" i="11" s="1"/>
  <c r="F27" i="11" s="1"/>
  <c r="C27" i="11"/>
  <c r="C26" i="11"/>
  <c r="D26" i="11" s="1"/>
  <c r="E26" i="11" s="1"/>
  <c r="F26" i="11" s="1"/>
  <c r="C25" i="11"/>
  <c r="D25" i="11" s="1"/>
  <c r="E25" i="11" s="1"/>
  <c r="F25" i="11" s="1"/>
  <c r="D24" i="11"/>
  <c r="E24" i="11" s="1"/>
  <c r="C24" i="11"/>
  <c r="B22" i="11"/>
  <c r="B23" i="11" s="1"/>
  <c r="B21" i="11"/>
  <c r="C16" i="11"/>
  <c r="C13" i="11"/>
  <c r="B12" i="11"/>
  <c r="C11" i="11"/>
  <c r="C18" i="11" s="1"/>
  <c r="D10" i="11"/>
  <c r="E10" i="11" s="1"/>
  <c r="C10" i="11"/>
  <c r="C17" i="11" s="1"/>
  <c r="C9" i="11"/>
  <c r="D9" i="11" s="1"/>
  <c r="C8" i="11"/>
  <c r="C15" i="11" s="1"/>
  <c r="D7" i="11"/>
  <c r="E7" i="11" s="1"/>
  <c r="C7" i="11"/>
  <c r="C14" i="11" s="1"/>
  <c r="C6" i="11"/>
  <c r="C12" i="11" s="1"/>
  <c r="C39" i="9"/>
  <c r="B39" i="9"/>
  <c r="C38" i="9"/>
  <c r="D38" i="9" s="1"/>
  <c r="E38" i="9" s="1"/>
  <c r="F38" i="9" s="1"/>
  <c r="D37" i="9"/>
  <c r="E37" i="9" s="1"/>
  <c r="F37" i="9" s="1"/>
  <c r="C37" i="9"/>
  <c r="E36" i="9"/>
  <c r="F36" i="9" s="1"/>
  <c r="D36" i="9"/>
  <c r="C36" i="9"/>
  <c r="C35" i="9"/>
  <c r="D35" i="9" s="1"/>
  <c r="E35" i="9" s="1"/>
  <c r="F35" i="9" s="1"/>
  <c r="D34" i="9"/>
  <c r="E34" i="9" s="1"/>
  <c r="F34" i="9" s="1"/>
  <c r="C34" i="9"/>
  <c r="E33" i="9"/>
  <c r="F33" i="9" s="1"/>
  <c r="D33" i="9"/>
  <c r="C33" i="9"/>
  <c r="C32" i="9"/>
  <c r="D32" i="9" s="1"/>
  <c r="E32" i="9" s="1"/>
  <c r="F32" i="9" s="1"/>
  <c r="D31" i="9"/>
  <c r="E31" i="9" s="1"/>
  <c r="F31" i="9" s="1"/>
  <c r="C31" i="9"/>
  <c r="E30" i="9"/>
  <c r="F30" i="9" s="1"/>
  <c r="D30" i="9"/>
  <c r="C30" i="9"/>
  <c r="C29" i="9"/>
  <c r="D29" i="9" s="1"/>
  <c r="E29" i="9" s="1"/>
  <c r="F29" i="9" s="1"/>
  <c r="D28" i="9"/>
  <c r="E28" i="9" s="1"/>
  <c r="F28" i="9" s="1"/>
  <c r="C28" i="9"/>
  <c r="E27" i="9"/>
  <c r="F27" i="9" s="1"/>
  <c r="D27" i="9"/>
  <c r="C27" i="9"/>
  <c r="C26" i="9"/>
  <c r="D26" i="9" s="1"/>
  <c r="D25" i="9"/>
  <c r="E25" i="9" s="1"/>
  <c r="F25" i="9" s="1"/>
  <c r="C25" i="9"/>
  <c r="E24" i="9"/>
  <c r="D24" i="9"/>
  <c r="C24" i="9"/>
  <c r="B22" i="9"/>
  <c r="B23" i="9" s="1"/>
  <c r="B21" i="9"/>
  <c r="C17" i="9"/>
  <c r="C16" i="9"/>
  <c r="C14" i="9"/>
  <c r="B12" i="9"/>
  <c r="D11" i="9"/>
  <c r="D18" i="9" s="1"/>
  <c r="C11" i="9"/>
  <c r="C18" i="9" s="1"/>
  <c r="E10" i="9"/>
  <c r="E17" i="9" s="1"/>
  <c r="D10" i="9"/>
  <c r="D17" i="9" s="1"/>
  <c r="C10" i="9"/>
  <c r="C9" i="9"/>
  <c r="D9" i="9" s="1"/>
  <c r="D8" i="9"/>
  <c r="D15" i="9" s="1"/>
  <c r="C8" i="9"/>
  <c r="C15" i="9" s="1"/>
  <c r="E7" i="9"/>
  <c r="E14" i="9" s="1"/>
  <c r="D7" i="9"/>
  <c r="D14" i="9" s="1"/>
  <c r="C7" i="9"/>
  <c r="C6" i="9"/>
  <c r="C12" i="9" s="1"/>
  <c r="B39" i="8"/>
  <c r="C38" i="8"/>
  <c r="D38" i="8" s="1"/>
  <c r="E38" i="8" s="1"/>
  <c r="F38" i="8" s="1"/>
  <c r="C37" i="8"/>
  <c r="D37" i="8" s="1"/>
  <c r="E37" i="8" s="1"/>
  <c r="F37" i="8" s="1"/>
  <c r="E36" i="8"/>
  <c r="F36" i="8" s="1"/>
  <c r="D36" i="8"/>
  <c r="C36" i="8"/>
  <c r="C35" i="8"/>
  <c r="D35" i="8" s="1"/>
  <c r="E35" i="8" s="1"/>
  <c r="F35" i="8" s="1"/>
  <c r="C34" i="8"/>
  <c r="D34" i="8" s="1"/>
  <c r="E34" i="8" s="1"/>
  <c r="F34" i="8" s="1"/>
  <c r="E33" i="8"/>
  <c r="F33" i="8" s="1"/>
  <c r="D33" i="8"/>
  <c r="C33" i="8"/>
  <c r="C32" i="8"/>
  <c r="D32" i="8" s="1"/>
  <c r="E32" i="8" s="1"/>
  <c r="F32" i="8" s="1"/>
  <c r="C31" i="8"/>
  <c r="D31" i="8" s="1"/>
  <c r="E31" i="8" s="1"/>
  <c r="F31" i="8" s="1"/>
  <c r="E30" i="8"/>
  <c r="F30" i="8" s="1"/>
  <c r="D30" i="8"/>
  <c r="C30" i="8"/>
  <c r="C29" i="8"/>
  <c r="D29" i="8" s="1"/>
  <c r="E29" i="8" s="1"/>
  <c r="F29" i="8" s="1"/>
  <c r="C28" i="8"/>
  <c r="D28" i="8" s="1"/>
  <c r="E28" i="8" s="1"/>
  <c r="F28" i="8" s="1"/>
  <c r="E27" i="8"/>
  <c r="F27" i="8" s="1"/>
  <c r="D27" i="8"/>
  <c r="C27" i="8"/>
  <c r="C26" i="8"/>
  <c r="D26" i="8" s="1"/>
  <c r="E26" i="8" s="1"/>
  <c r="F26" i="8" s="1"/>
  <c r="C25" i="8"/>
  <c r="D25" i="8" s="1"/>
  <c r="E24" i="8"/>
  <c r="D24" i="8"/>
  <c r="C24" i="8"/>
  <c r="C39" i="8" s="1"/>
  <c r="B22" i="8"/>
  <c r="B23" i="8" s="1"/>
  <c r="B21" i="8"/>
  <c r="C17" i="8"/>
  <c r="C14" i="8"/>
  <c r="B12" i="8"/>
  <c r="C11" i="8"/>
  <c r="C18" i="8" s="1"/>
  <c r="C10" i="8"/>
  <c r="D10" i="8" s="1"/>
  <c r="C9" i="8"/>
  <c r="D9" i="8" s="1"/>
  <c r="C8" i="8"/>
  <c r="D8" i="8" s="1"/>
  <c r="C7" i="8"/>
  <c r="D7" i="8" s="1"/>
  <c r="C6" i="8"/>
  <c r="C12" i="8" s="1"/>
  <c r="B39" i="7"/>
  <c r="D38" i="7"/>
  <c r="E38" i="7" s="1"/>
  <c r="F38" i="7" s="1"/>
  <c r="C38" i="7"/>
  <c r="C37" i="7"/>
  <c r="D37" i="7" s="1"/>
  <c r="E37" i="7" s="1"/>
  <c r="F37" i="7" s="1"/>
  <c r="C36" i="7"/>
  <c r="D36" i="7" s="1"/>
  <c r="E36" i="7" s="1"/>
  <c r="F36" i="7" s="1"/>
  <c r="D35" i="7"/>
  <c r="E35" i="7" s="1"/>
  <c r="F35" i="7" s="1"/>
  <c r="C35" i="7"/>
  <c r="C34" i="7"/>
  <c r="D34" i="7" s="1"/>
  <c r="E34" i="7" s="1"/>
  <c r="F34" i="7" s="1"/>
  <c r="C33" i="7"/>
  <c r="D33" i="7" s="1"/>
  <c r="E33" i="7" s="1"/>
  <c r="F33" i="7" s="1"/>
  <c r="D32" i="7"/>
  <c r="E32" i="7" s="1"/>
  <c r="F32" i="7" s="1"/>
  <c r="C32" i="7"/>
  <c r="C31" i="7"/>
  <c r="D31" i="7" s="1"/>
  <c r="E31" i="7" s="1"/>
  <c r="F31" i="7" s="1"/>
  <c r="C30" i="7"/>
  <c r="D30" i="7" s="1"/>
  <c r="E30" i="7" s="1"/>
  <c r="F30" i="7" s="1"/>
  <c r="D29" i="7"/>
  <c r="E29" i="7" s="1"/>
  <c r="F29" i="7" s="1"/>
  <c r="C29" i="7"/>
  <c r="C28" i="7"/>
  <c r="D28" i="7" s="1"/>
  <c r="E28" i="7" s="1"/>
  <c r="F28" i="7" s="1"/>
  <c r="C27" i="7"/>
  <c r="D27" i="7" s="1"/>
  <c r="E27" i="7" s="1"/>
  <c r="F27" i="7" s="1"/>
  <c r="D26" i="7"/>
  <c r="E26" i="7" s="1"/>
  <c r="F26" i="7" s="1"/>
  <c r="C26" i="7"/>
  <c r="C25" i="7"/>
  <c r="D25" i="7" s="1"/>
  <c r="E25" i="7" s="1"/>
  <c r="F25" i="7" s="1"/>
  <c r="C24" i="7"/>
  <c r="C39" i="7" s="1"/>
  <c r="B21" i="7"/>
  <c r="C18" i="7"/>
  <c r="C15" i="7"/>
  <c r="B12" i="7"/>
  <c r="B22" i="7" s="1"/>
  <c r="C11" i="7"/>
  <c r="D11" i="7" s="1"/>
  <c r="C10" i="7"/>
  <c r="C17" i="7" s="1"/>
  <c r="D9" i="7"/>
  <c r="D16" i="7" s="1"/>
  <c r="C9" i="7"/>
  <c r="C16" i="7" s="1"/>
  <c r="C8" i="7"/>
  <c r="D8" i="7" s="1"/>
  <c r="C7" i="7"/>
  <c r="C14" i="7" s="1"/>
  <c r="C6" i="7"/>
  <c r="C13" i="7" s="1"/>
  <c r="C12" i="13" l="1"/>
  <c r="D13" i="13"/>
  <c r="E6" i="13"/>
  <c r="C13" i="13"/>
  <c r="D6" i="7"/>
  <c r="D13" i="7" s="1"/>
  <c r="C13" i="12"/>
  <c r="C19" i="13"/>
  <c r="C13" i="9"/>
  <c r="C21" i="9" s="1"/>
  <c r="C22" i="9" s="1"/>
  <c r="D12" i="13"/>
  <c r="D19" i="13" s="1"/>
  <c r="C20" i="13"/>
  <c r="C12" i="7"/>
  <c r="C20" i="7" s="1"/>
  <c r="B23" i="13"/>
  <c r="B40" i="13"/>
  <c r="B43" i="13" s="1"/>
  <c r="E7" i="13"/>
  <c r="E10" i="13"/>
  <c r="E24" i="13"/>
  <c r="E13" i="13"/>
  <c r="E16" i="13"/>
  <c r="E8" i="13"/>
  <c r="E11" i="13"/>
  <c r="D14" i="13"/>
  <c r="F6" i="13"/>
  <c r="C20" i="12"/>
  <c r="C19" i="12"/>
  <c r="E14" i="12"/>
  <c r="F7" i="12"/>
  <c r="F14" i="12" s="1"/>
  <c r="D16" i="12"/>
  <c r="E9" i="12"/>
  <c r="E39" i="12"/>
  <c r="F24" i="12"/>
  <c r="F39" i="12" s="1"/>
  <c r="E17" i="12"/>
  <c r="F10" i="12"/>
  <c r="F17" i="12" s="1"/>
  <c r="D39" i="12"/>
  <c r="B40" i="12"/>
  <c r="B43" i="12" s="1"/>
  <c r="E8" i="12"/>
  <c r="E11" i="12"/>
  <c r="D14" i="12"/>
  <c r="D17" i="12"/>
  <c r="D6" i="12"/>
  <c r="C19" i="11"/>
  <c r="C21" i="11" s="1"/>
  <c r="C22" i="11" s="1"/>
  <c r="C20" i="11"/>
  <c r="E39" i="11"/>
  <c r="F24" i="11"/>
  <c r="F39" i="11" s="1"/>
  <c r="D16" i="11"/>
  <c r="E9" i="11"/>
  <c r="E14" i="11"/>
  <c r="F7" i="11"/>
  <c r="F14" i="11" s="1"/>
  <c r="E17" i="11"/>
  <c r="F10" i="11"/>
  <c r="F17" i="11" s="1"/>
  <c r="D39" i="11"/>
  <c r="D8" i="11"/>
  <c r="D11" i="11"/>
  <c r="B40" i="11"/>
  <c r="B43" i="11" s="1"/>
  <c r="D14" i="11"/>
  <c r="D17" i="11"/>
  <c r="D6" i="11"/>
  <c r="D16" i="9"/>
  <c r="E9" i="9"/>
  <c r="C20" i="9"/>
  <c r="C19" i="9"/>
  <c r="E26" i="9"/>
  <c r="F26" i="9" s="1"/>
  <c r="D39" i="9"/>
  <c r="F7" i="9"/>
  <c r="F14" i="9" s="1"/>
  <c r="F10" i="9"/>
  <c r="F17" i="9" s="1"/>
  <c r="F24" i="9"/>
  <c r="F39" i="9" s="1"/>
  <c r="B40" i="9"/>
  <c r="B43" i="9" s="1"/>
  <c r="E8" i="9"/>
  <c r="E11" i="9"/>
  <c r="D6" i="9"/>
  <c r="D14" i="8"/>
  <c r="E7" i="8"/>
  <c r="D15" i="8"/>
  <c r="E8" i="8"/>
  <c r="E25" i="8"/>
  <c r="F25" i="8" s="1"/>
  <c r="D39" i="8"/>
  <c r="E9" i="8"/>
  <c r="D16" i="8"/>
  <c r="D17" i="8"/>
  <c r="E10" i="8"/>
  <c r="C20" i="8"/>
  <c r="C19" i="8"/>
  <c r="C13" i="8"/>
  <c r="C16" i="8"/>
  <c r="F24" i="8"/>
  <c r="F39" i="8" s="1"/>
  <c r="B40" i="8"/>
  <c r="B43" i="8" s="1"/>
  <c r="D11" i="8"/>
  <c r="D6" i="8"/>
  <c r="C15" i="8"/>
  <c r="E8" i="7"/>
  <c r="D15" i="7"/>
  <c r="E11" i="7"/>
  <c r="D18" i="7"/>
  <c r="B23" i="7"/>
  <c r="B40" i="7"/>
  <c r="B43" i="7" s="1"/>
  <c r="E6" i="7"/>
  <c r="E9" i="7"/>
  <c r="D7" i="7"/>
  <c r="D10" i="7"/>
  <c r="D24" i="7"/>
  <c r="C19" i="7" l="1"/>
  <c r="C21" i="7" s="1"/>
  <c r="C22" i="7" s="1"/>
  <c r="D20" i="13"/>
  <c r="D21" i="13" s="1"/>
  <c r="D22" i="13" s="1"/>
  <c r="C21" i="12"/>
  <c r="C22" i="12" s="1"/>
  <c r="C21" i="13"/>
  <c r="C22" i="13" s="1"/>
  <c r="E15" i="13"/>
  <c r="F8" i="13"/>
  <c r="F15" i="13" s="1"/>
  <c r="E12" i="13"/>
  <c r="E17" i="13"/>
  <c r="F10" i="13"/>
  <c r="F17" i="13" s="1"/>
  <c r="F13" i="13"/>
  <c r="B45" i="13"/>
  <c r="B44" i="13"/>
  <c r="E39" i="13"/>
  <c r="F24" i="13"/>
  <c r="F39" i="13" s="1"/>
  <c r="E14" i="13"/>
  <c r="F7" i="13"/>
  <c r="F14" i="13" s="1"/>
  <c r="E18" i="13"/>
  <c r="F11" i="13"/>
  <c r="F18" i="13" s="1"/>
  <c r="C23" i="12"/>
  <c r="C40" i="12"/>
  <c r="C43" i="12" s="1"/>
  <c r="E18" i="12"/>
  <c r="F11" i="12"/>
  <c r="F18" i="12" s="1"/>
  <c r="B45" i="12"/>
  <c r="B44" i="12"/>
  <c r="E15" i="12"/>
  <c r="F8" i="12"/>
  <c r="F15" i="12" s="1"/>
  <c r="D12" i="12"/>
  <c r="E6" i="12"/>
  <c r="D13" i="12"/>
  <c r="F9" i="12"/>
  <c r="F16" i="12" s="1"/>
  <c r="E16" i="12"/>
  <c r="C23" i="11"/>
  <c r="C40" i="11"/>
  <c r="C43" i="11" s="1"/>
  <c r="D13" i="11"/>
  <c r="D12" i="11"/>
  <c r="E6" i="11"/>
  <c r="F9" i="11"/>
  <c r="F16" i="11" s="1"/>
  <c r="E16" i="11"/>
  <c r="D18" i="11"/>
  <c r="E11" i="11"/>
  <c r="B44" i="11"/>
  <c r="B45" i="11" s="1"/>
  <c r="D15" i="11"/>
  <c r="E8" i="11"/>
  <c r="C23" i="9"/>
  <c r="C40" i="9"/>
  <c r="C43" i="9" s="1"/>
  <c r="E15" i="9"/>
  <c r="F8" i="9"/>
  <c r="F15" i="9" s="1"/>
  <c r="B44" i="9"/>
  <c r="B45" i="9" s="1"/>
  <c r="D12" i="9"/>
  <c r="E6" i="9"/>
  <c r="D13" i="9"/>
  <c r="F9" i="9"/>
  <c r="F16" i="9" s="1"/>
  <c r="E16" i="9"/>
  <c r="E18" i="9"/>
  <c r="F11" i="9"/>
  <c r="F18" i="9" s="1"/>
  <c r="E39" i="9"/>
  <c r="E14" i="8"/>
  <c r="F7" i="8"/>
  <c r="F14" i="8" s="1"/>
  <c r="D12" i="8"/>
  <c r="E6" i="8"/>
  <c r="D13" i="8"/>
  <c r="F9" i="8"/>
  <c r="F16" i="8" s="1"/>
  <c r="E16" i="8"/>
  <c r="D18" i="8"/>
  <c r="E11" i="8"/>
  <c r="B44" i="8"/>
  <c r="B45" i="8" s="1"/>
  <c r="E17" i="8"/>
  <c r="F10" i="8"/>
  <c r="F17" i="8" s="1"/>
  <c r="E15" i="8"/>
  <c r="F8" i="8"/>
  <c r="F15" i="8" s="1"/>
  <c r="C21" i="8"/>
  <c r="C22" i="8" s="1"/>
  <c r="E39" i="8"/>
  <c r="C23" i="7"/>
  <c r="C40" i="7"/>
  <c r="C43" i="7" s="1"/>
  <c r="E7" i="7"/>
  <c r="D14" i="7"/>
  <c r="E16" i="7"/>
  <c r="F9" i="7"/>
  <c r="F16" i="7" s="1"/>
  <c r="E13" i="7"/>
  <c r="F6" i="7"/>
  <c r="F8" i="7"/>
  <c r="F15" i="7" s="1"/>
  <c r="E15" i="7"/>
  <c r="D12" i="7"/>
  <c r="D39" i="7"/>
  <c r="E24" i="7"/>
  <c r="E10" i="7"/>
  <c r="D17" i="7"/>
  <c r="B44" i="7"/>
  <c r="B45" i="7" s="1"/>
  <c r="F11" i="7"/>
  <c r="F18" i="7" s="1"/>
  <c r="E18" i="7"/>
  <c r="D40" i="13" l="1"/>
  <c r="D43" i="13" s="1"/>
  <c r="D44" i="13" s="1"/>
  <c r="D45" i="13" s="1"/>
  <c r="D23" i="13"/>
  <c r="C40" i="13"/>
  <c r="C43" i="13" s="1"/>
  <c r="C44" i="13" s="1"/>
  <c r="C45" i="13" s="1"/>
  <c r="C23" i="13"/>
  <c r="F12" i="13"/>
  <c r="E20" i="13"/>
  <c r="E19" i="13"/>
  <c r="E21" i="13" s="1"/>
  <c r="E22" i="13" s="1"/>
  <c r="E12" i="12"/>
  <c r="F6" i="12"/>
  <c r="E13" i="12"/>
  <c r="D19" i="12"/>
  <c r="D21" i="12" s="1"/>
  <c r="D22" i="12" s="1"/>
  <c r="D20" i="12"/>
  <c r="C44" i="12"/>
  <c r="C45" i="12" s="1"/>
  <c r="E18" i="11"/>
  <c r="F11" i="11"/>
  <c r="F18" i="11" s="1"/>
  <c r="E12" i="11"/>
  <c r="F6" i="11"/>
  <c r="E13" i="11"/>
  <c r="D19" i="11"/>
  <c r="D20" i="11"/>
  <c r="D21" i="11" s="1"/>
  <c r="D22" i="11" s="1"/>
  <c r="C44" i="11"/>
  <c r="C45" i="11" s="1"/>
  <c r="E15" i="11"/>
  <c r="F8" i="11"/>
  <c r="F15" i="11" s="1"/>
  <c r="E12" i="9"/>
  <c r="F6" i="9"/>
  <c r="E13" i="9"/>
  <c r="D19" i="9"/>
  <c r="D20" i="9"/>
  <c r="D21" i="9" s="1"/>
  <c r="D22" i="9" s="1"/>
  <c r="C44" i="9"/>
  <c r="C45" i="9" s="1"/>
  <c r="E18" i="8"/>
  <c r="F11" i="8"/>
  <c r="F18" i="8" s="1"/>
  <c r="C23" i="8"/>
  <c r="C40" i="8"/>
  <c r="C43" i="8" s="1"/>
  <c r="E12" i="8"/>
  <c r="F6" i="8"/>
  <c r="E13" i="8"/>
  <c r="D20" i="8"/>
  <c r="D19" i="8"/>
  <c r="D21" i="8" s="1"/>
  <c r="D22" i="8" s="1"/>
  <c r="E14" i="7"/>
  <c r="F7" i="7"/>
  <c r="F14" i="7" s="1"/>
  <c r="D19" i="7"/>
  <c r="D20" i="7"/>
  <c r="F13" i="7"/>
  <c r="E12" i="7"/>
  <c r="E39" i="7"/>
  <c r="F24" i="7"/>
  <c r="F39" i="7" s="1"/>
  <c r="C44" i="7"/>
  <c r="C45" i="7" s="1"/>
  <c r="F10" i="7"/>
  <c r="F17" i="7" s="1"/>
  <c r="E17" i="7"/>
  <c r="D21" i="7" l="1"/>
  <c r="D22" i="7" s="1"/>
  <c r="D23" i="7" s="1"/>
  <c r="E23" i="13"/>
  <c r="E40" i="13"/>
  <c r="E43" i="13" s="1"/>
  <c r="F20" i="13"/>
  <c r="F19" i="13"/>
  <c r="D23" i="12"/>
  <c r="D40" i="12"/>
  <c r="D43" i="12" s="1"/>
  <c r="F12" i="12"/>
  <c r="F13" i="12"/>
  <c r="E20" i="12"/>
  <c r="E19" i="12"/>
  <c r="E21" i="12" s="1"/>
  <c r="E22" i="12" s="1"/>
  <c r="D23" i="11"/>
  <c r="D40" i="11"/>
  <c r="D43" i="11" s="1"/>
  <c r="F12" i="11"/>
  <c r="F13" i="11"/>
  <c r="E20" i="11"/>
  <c r="E19" i="11"/>
  <c r="E21" i="11" s="1"/>
  <c r="E22" i="11" s="1"/>
  <c r="D23" i="9"/>
  <c r="D40" i="9"/>
  <c r="D43" i="9" s="1"/>
  <c r="F12" i="9"/>
  <c r="F13" i="9"/>
  <c r="E20" i="9"/>
  <c r="E19" i="9"/>
  <c r="E21" i="9" s="1"/>
  <c r="E22" i="9" s="1"/>
  <c r="D23" i="8"/>
  <c r="D40" i="8"/>
  <c r="D43" i="8" s="1"/>
  <c r="F12" i="8"/>
  <c r="F13" i="8"/>
  <c r="E20" i="8"/>
  <c r="E19" i="8"/>
  <c r="C44" i="8"/>
  <c r="C45" i="8" s="1"/>
  <c r="E20" i="7"/>
  <c r="E19" i="7"/>
  <c r="F12" i="7"/>
  <c r="D40" i="7" l="1"/>
  <c r="D43" i="7" s="1"/>
  <c r="E21" i="8"/>
  <c r="E22" i="8" s="1"/>
  <c r="E23" i="8" s="1"/>
  <c r="F21" i="13"/>
  <c r="F22" i="13" s="1"/>
  <c r="F23" i="13" s="1"/>
  <c r="E44" i="13"/>
  <c r="E45" i="13" s="1"/>
  <c r="E23" i="12"/>
  <c r="E40" i="12"/>
  <c r="E43" i="12" s="1"/>
  <c r="D44" i="12"/>
  <c r="D45" i="12" s="1"/>
  <c r="F20" i="12"/>
  <c r="F19" i="12"/>
  <c r="F21" i="12" s="1"/>
  <c r="F22" i="12" s="1"/>
  <c r="E23" i="11"/>
  <c r="E40" i="11"/>
  <c r="E43" i="11" s="1"/>
  <c r="F20" i="11"/>
  <c r="F19" i="11"/>
  <c r="D44" i="11"/>
  <c r="D45" i="11" s="1"/>
  <c r="E23" i="9"/>
  <c r="E40" i="9"/>
  <c r="E43" i="9" s="1"/>
  <c r="D44" i="9"/>
  <c r="D45" i="9" s="1"/>
  <c r="F20" i="9"/>
  <c r="F19" i="9"/>
  <c r="F21" i="9" s="1"/>
  <c r="F22" i="9" s="1"/>
  <c r="D44" i="8"/>
  <c r="D45" i="8" s="1"/>
  <c r="F20" i="8"/>
  <c r="F19" i="8"/>
  <c r="F21" i="8" s="1"/>
  <c r="F22" i="8" s="1"/>
  <c r="D44" i="7"/>
  <c r="D45" i="7" s="1"/>
  <c r="F20" i="7"/>
  <c r="F19" i="7"/>
  <c r="E21" i="7"/>
  <c r="E22" i="7" s="1"/>
  <c r="E40" i="8" l="1"/>
  <c r="E43" i="8" s="1"/>
  <c r="E44" i="8" s="1"/>
  <c r="E45" i="8" s="1"/>
  <c r="F40" i="13"/>
  <c r="F43" i="13" s="1"/>
  <c r="F21" i="11"/>
  <c r="F22" i="11" s="1"/>
  <c r="F44" i="13"/>
  <c r="F45" i="13" s="1"/>
  <c r="F23" i="12"/>
  <c r="F40" i="12"/>
  <c r="F43" i="12" s="1"/>
  <c r="E44" i="12"/>
  <c r="E45" i="12" s="1"/>
  <c r="F23" i="11"/>
  <c r="F40" i="11"/>
  <c r="F43" i="11" s="1"/>
  <c r="E44" i="11"/>
  <c r="E45" i="11" s="1"/>
  <c r="F23" i="9"/>
  <c r="F40" i="9"/>
  <c r="F43" i="9" s="1"/>
  <c r="E44" i="9"/>
  <c r="E45" i="9" s="1"/>
  <c r="F23" i="8"/>
  <c r="F40" i="8"/>
  <c r="F43" i="8" s="1"/>
  <c r="E40" i="7"/>
  <c r="E43" i="7" s="1"/>
  <c r="E23" i="7"/>
  <c r="F21" i="7"/>
  <c r="F22" i="7" s="1"/>
  <c r="F44" i="12" l="1"/>
  <c r="F45" i="12" s="1"/>
  <c r="F44" i="11"/>
  <c r="F45" i="11" s="1"/>
  <c r="F44" i="9"/>
  <c r="F45" i="9" s="1"/>
  <c r="F44" i="8"/>
  <c r="F45" i="8" s="1"/>
  <c r="E44" i="7"/>
  <c r="E45" i="7" s="1"/>
  <c r="F23" i="7"/>
  <c r="F40" i="7"/>
  <c r="F43" i="7" s="1"/>
  <c r="F44" i="7" l="1"/>
  <c r="F45" i="7" s="1"/>
  <c r="C39" i="5" l="1"/>
  <c r="B39" i="5"/>
  <c r="C38" i="5"/>
  <c r="D38" i="5" s="1"/>
  <c r="E38" i="5" s="1"/>
  <c r="F38" i="5" s="1"/>
  <c r="D37" i="5"/>
  <c r="E37" i="5" s="1"/>
  <c r="F37" i="5" s="1"/>
  <c r="C37" i="5"/>
  <c r="D36" i="5"/>
  <c r="E36" i="5" s="1"/>
  <c r="F36" i="5" s="1"/>
  <c r="C36" i="5"/>
  <c r="C35" i="5"/>
  <c r="D35" i="5" s="1"/>
  <c r="E35" i="5" s="1"/>
  <c r="F35" i="5" s="1"/>
  <c r="D34" i="5"/>
  <c r="E34" i="5" s="1"/>
  <c r="F34" i="5" s="1"/>
  <c r="C34" i="5"/>
  <c r="D33" i="5"/>
  <c r="E33" i="5" s="1"/>
  <c r="F33" i="5" s="1"/>
  <c r="C33" i="5"/>
  <c r="C32" i="5"/>
  <c r="D32" i="5" s="1"/>
  <c r="E32" i="5" s="1"/>
  <c r="F32" i="5" s="1"/>
  <c r="D31" i="5"/>
  <c r="E31" i="5" s="1"/>
  <c r="F31" i="5" s="1"/>
  <c r="C31" i="5"/>
  <c r="D30" i="5"/>
  <c r="E30" i="5" s="1"/>
  <c r="F30" i="5" s="1"/>
  <c r="C30" i="5"/>
  <c r="C29" i="5"/>
  <c r="D29" i="5" s="1"/>
  <c r="E29" i="5" s="1"/>
  <c r="F29" i="5" s="1"/>
  <c r="D28" i="5"/>
  <c r="E28" i="5" s="1"/>
  <c r="F28" i="5" s="1"/>
  <c r="C28" i="5"/>
  <c r="D27" i="5"/>
  <c r="E27" i="5" s="1"/>
  <c r="F27" i="5" s="1"/>
  <c r="C27" i="5"/>
  <c r="C26" i="5"/>
  <c r="D26" i="5" s="1"/>
  <c r="E26" i="5" s="1"/>
  <c r="F26" i="5" s="1"/>
  <c r="D25" i="5"/>
  <c r="E25" i="5" s="1"/>
  <c r="F25" i="5" s="1"/>
  <c r="C25" i="5"/>
  <c r="D24" i="5"/>
  <c r="E24" i="5" s="1"/>
  <c r="C24" i="5"/>
  <c r="B22" i="5"/>
  <c r="B23" i="5" s="1"/>
  <c r="B21" i="5"/>
  <c r="C17" i="5"/>
  <c r="C16" i="5"/>
  <c r="C14" i="5"/>
  <c r="B12" i="5"/>
  <c r="D11" i="5"/>
  <c r="D18" i="5" s="1"/>
  <c r="C11" i="5"/>
  <c r="C18" i="5" s="1"/>
  <c r="D10" i="5"/>
  <c r="D17" i="5" s="1"/>
  <c r="C10" i="5"/>
  <c r="C9" i="5"/>
  <c r="D9" i="5" s="1"/>
  <c r="D8" i="5"/>
  <c r="D15" i="5" s="1"/>
  <c r="C8" i="5"/>
  <c r="C15" i="5" s="1"/>
  <c r="D7" i="5"/>
  <c r="E7" i="5" s="1"/>
  <c r="C7" i="5"/>
  <c r="C6" i="5"/>
  <c r="C12" i="5" s="1"/>
  <c r="D24" i="4"/>
  <c r="E24" i="4"/>
  <c r="F24" i="4"/>
  <c r="D25" i="4"/>
  <c r="E25" i="4" s="1"/>
  <c r="F25" i="4" s="1"/>
  <c r="D26" i="4"/>
  <c r="E26" i="4"/>
  <c r="F26" i="4" s="1"/>
  <c r="D27" i="4"/>
  <c r="E27" i="4" s="1"/>
  <c r="F27" i="4" s="1"/>
  <c r="D28" i="4"/>
  <c r="E28" i="4" s="1"/>
  <c r="F28" i="4" s="1"/>
  <c r="D29" i="4"/>
  <c r="E29" i="4" s="1"/>
  <c r="F29" i="4" s="1"/>
  <c r="D30" i="4"/>
  <c r="E30" i="4"/>
  <c r="F30" i="4" s="1"/>
  <c r="D31" i="4"/>
  <c r="E31" i="4" s="1"/>
  <c r="F31" i="4" s="1"/>
  <c r="D32" i="4"/>
  <c r="E32" i="4"/>
  <c r="F32" i="4"/>
  <c r="D33" i="4"/>
  <c r="E33" i="4" s="1"/>
  <c r="F33" i="4" s="1"/>
  <c r="D34" i="4"/>
  <c r="E34" i="4"/>
  <c r="F34" i="4" s="1"/>
  <c r="D35" i="4"/>
  <c r="E35" i="4" s="1"/>
  <c r="F35" i="4" s="1"/>
  <c r="D36" i="4"/>
  <c r="E36" i="4"/>
  <c r="F36" i="4"/>
  <c r="D37" i="4"/>
  <c r="E37" i="4" s="1"/>
  <c r="F37" i="4" s="1"/>
  <c r="D38" i="4"/>
  <c r="E38" i="4"/>
  <c r="F38" i="4" s="1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C16" i="4"/>
  <c r="C17" i="4"/>
  <c r="C18" i="4"/>
  <c r="C15" i="4"/>
  <c r="C14" i="4"/>
  <c r="C13" i="5" l="1"/>
  <c r="E9" i="5"/>
  <c r="D16" i="5"/>
  <c r="E39" i="5"/>
  <c r="F24" i="5"/>
  <c r="F39" i="5" s="1"/>
  <c r="C19" i="5"/>
  <c r="C20" i="5"/>
  <c r="E14" i="5"/>
  <c r="F7" i="5"/>
  <c r="F14" i="5" s="1"/>
  <c r="E10" i="5"/>
  <c r="D39" i="5"/>
  <c r="B40" i="5"/>
  <c r="B43" i="5" s="1"/>
  <c r="E8" i="5"/>
  <c r="E11" i="5"/>
  <c r="D14" i="5"/>
  <c r="D6" i="5"/>
  <c r="D7" i="4"/>
  <c r="E7" i="4" s="1"/>
  <c r="F7" i="4" s="1"/>
  <c r="D8" i="4"/>
  <c r="E8" i="4" s="1"/>
  <c r="F8" i="4" s="1"/>
  <c r="D9" i="4"/>
  <c r="E9" i="4" s="1"/>
  <c r="F9" i="4" s="1"/>
  <c r="D10" i="4"/>
  <c r="E10" i="4"/>
  <c r="F10" i="4" s="1"/>
  <c r="D11" i="4"/>
  <c r="E11" i="4"/>
  <c r="F11" i="4" s="1"/>
  <c r="C11" i="4"/>
  <c r="C10" i="4"/>
  <c r="C9" i="4"/>
  <c r="C8" i="4"/>
  <c r="C7" i="4"/>
  <c r="C6" i="4"/>
  <c r="C13" i="4" s="1"/>
  <c r="D6" i="4"/>
  <c r="F39" i="4"/>
  <c r="E39" i="4"/>
  <c r="D39" i="4"/>
  <c r="C39" i="4"/>
  <c r="B39" i="4"/>
  <c r="B22" i="4"/>
  <c r="B23" i="4" s="1"/>
  <c r="B21" i="4"/>
  <c r="B12" i="4"/>
  <c r="C21" i="5" l="1"/>
  <c r="C22" i="5" s="1"/>
  <c r="D12" i="4"/>
  <c r="D13" i="4"/>
  <c r="C23" i="5"/>
  <c r="C40" i="5"/>
  <c r="C43" i="5" s="1"/>
  <c r="E18" i="5"/>
  <c r="F11" i="5"/>
  <c r="F18" i="5" s="1"/>
  <c r="E15" i="5"/>
  <c r="F8" i="5"/>
  <c r="F15" i="5" s="1"/>
  <c r="F9" i="5"/>
  <c r="F16" i="5" s="1"/>
  <c r="E16" i="5"/>
  <c r="E17" i="5"/>
  <c r="F10" i="5"/>
  <c r="F17" i="5" s="1"/>
  <c r="B44" i="5"/>
  <c r="B45" i="5" s="1"/>
  <c r="D12" i="5"/>
  <c r="E6" i="5"/>
  <c r="D13" i="5"/>
  <c r="C12" i="4"/>
  <c r="E6" i="4"/>
  <c r="E13" i="4" s="1"/>
  <c r="B40" i="4"/>
  <c r="B43" i="4" s="1"/>
  <c r="C20" i="4" l="1"/>
  <c r="C19" i="4"/>
  <c r="C21" i="4" s="1"/>
  <c r="C22" i="4" s="1"/>
  <c r="D20" i="4"/>
  <c r="D19" i="4"/>
  <c r="C44" i="5"/>
  <c r="C45" i="5" s="1"/>
  <c r="E12" i="5"/>
  <c r="F6" i="5"/>
  <c r="E13" i="5"/>
  <c r="D20" i="5"/>
  <c r="D19" i="5"/>
  <c r="E12" i="4"/>
  <c r="F6" i="4"/>
  <c r="B44" i="4"/>
  <c r="B45" i="4"/>
  <c r="D21" i="4" l="1"/>
  <c r="D22" i="4" s="1"/>
  <c r="D23" i="4" s="1"/>
  <c r="D40" i="4"/>
  <c r="D43" i="4" s="1"/>
  <c r="D44" i="4" s="1"/>
  <c r="D45" i="4" s="1"/>
  <c r="C23" i="4"/>
  <c r="C40" i="4"/>
  <c r="C43" i="4" s="1"/>
  <c r="C44" i="4" s="1"/>
  <c r="C45" i="4" s="1"/>
  <c r="F12" i="4"/>
  <c r="F13" i="4"/>
  <c r="E20" i="4"/>
  <c r="E19" i="4"/>
  <c r="E21" i="4" s="1"/>
  <c r="E22" i="4" s="1"/>
  <c r="D21" i="5"/>
  <c r="D22" i="5" s="1"/>
  <c r="D23" i="5" s="1"/>
  <c r="F12" i="5"/>
  <c r="F13" i="5"/>
  <c r="E20" i="5"/>
  <c r="E19" i="5"/>
  <c r="E23" i="4" l="1"/>
  <c r="E40" i="4"/>
  <c r="E43" i="4" s="1"/>
  <c r="E44" i="4" s="1"/>
  <c r="E45" i="4" s="1"/>
  <c r="D40" i="5"/>
  <c r="D43" i="5" s="1"/>
  <c r="F20" i="4"/>
  <c r="F19" i="4"/>
  <c r="F21" i="4" s="1"/>
  <c r="F22" i="4" s="1"/>
  <c r="E21" i="5"/>
  <c r="E22" i="5" s="1"/>
  <c r="E23" i="5" s="1"/>
  <c r="F20" i="5"/>
  <c r="F21" i="5" s="1"/>
  <c r="F22" i="5" s="1"/>
  <c r="F19" i="5"/>
  <c r="D44" i="5"/>
  <c r="D45" i="5" s="1"/>
  <c r="E40" i="5" l="1"/>
  <c r="E43" i="5" s="1"/>
  <c r="F40" i="4"/>
  <c r="F43" i="4" s="1"/>
  <c r="F44" i="4" s="1"/>
  <c r="F45" i="4" s="1"/>
  <c r="F23" i="4"/>
  <c r="F23" i="5"/>
  <c r="F40" i="5"/>
  <c r="F43" i="5" s="1"/>
  <c r="E44" i="5"/>
  <c r="E45" i="5" s="1"/>
  <c r="F44" i="5" l="1"/>
  <c r="F45" i="5" s="1"/>
</calcChain>
</file>

<file path=xl/sharedStrings.xml><?xml version="1.0" encoding="utf-8"?>
<sst xmlns="http://schemas.openxmlformats.org/spreadsheetml/2006/main" count="482" uniqueCount="56">
  <si>
    <t>Tax Rate:</t>
  </si>
  <si>
    <t>In-Store Pastries</t>
  </si>
  <si>
    <t>Bread Loaves</t>
  </si>
  <si>
    <t>Custom Cakes</t>
  </si>
  <si>
    <t>Coffee &amp; Tea Beverages</t>
  </si>
  <si>
    <t>Wholesale to Cafes</t>
  </si>
  <si>
    <t>Catering</t>
  </si>
  <si>
    <t>Total Revenue</t>
  </si>
  <si>
    <t>Pastry Ingredients</t>
  </si>
  <si>
    <t>Bread Ingredients</t>
  </si>
  <si>
    <t>Cake Ingredients</t>
  </si>
  <si>
    <t>Beverage Supplies</t>
  </si>
  <si>
    <t>Wholesale Ingredients</t>
  </si>
  <si>
    <t>Catering Ingredients</t>
  </si>
  <si>
    <t>Packaging &amp; Disposables</t>
  </si>
  <si>
    <t>Direct Labor (Bakers &amp; Baristas)</t>
  </si>
  <si>
    <t>Total COGS</t>
  </si>
  <si>
    <t>Gross Profit</t>
  </si>
  <si>
    <t>Gross Margin %</t>
  </si>
  <si>
    <t>Rent</t>
  </si>
  <si>
    <t>Utilities</t>
  </si>
  <si>
    <t>Marketing</t>
  </si>
  <si>
    <t>Insurance</t>
  </si>
  <si>
    <t>Admin &amp; Front-of-House Payroll</t>
  </si>
  <si>
    <t>Payroll Taxes</t>
  </si>
  <si>
    <t>Employee Benefits</t>
  </si>
  <si>
    <t>Repairs &amp; Maintenance</t>
  </si>
  <si>
    <t>Professional Services (Accounting/Legal)</t>
  </si>
  <si>
    <t>Software &amp; Subscriptions</t>
  </si>
  <si>
    <t>Internet &amp; Phone</t>
  </si>
  <si>
    <t>Delivery &amp; Fuel</t>
  </si>
  <si>
    <t>Bank &amp; Merchant Fees</t>
  </si>
  <si>
    <t>Depreciation</t>
  </si>
  <si>
    <t>Miscellaneous</t>
  </si>
  <si>
    <t>Total Operating Expenses</t>
  </si>
  <si>
    <t>Operating Income</t>
  </si>
  <si>
    <t>Other Income</t>
  </si>
  <si>
    <t>Interest Expense</t>
  </si>
  <si>
    <t>Pre-Tax Income</t>
  </si>
  <si>
    <t>Taxes</t>
  </si>
  <si>
    <t>Net Income</t>
  </si>
  <si>
    <t>Revenue Stream</t>
  </si>
  <si>
    <t>Year 1 Baseline ($)</t>
  </si>
  <si>
    <t>Annual Growth Rate (%)</t>
  </si>
  <si>
    <t>COGS Item (by Stream)</t>
  </si>
  <si>
    <t>Linked Revenue Stream</t>
  </si>
  <si>
    <t>COGS as % of Linked Revenue</t>
  </si>
  <si>
    <t>COGS Item (by Total Revenue)</t>
  </si>
  <si>
    <t>Percent of Total Revenue</t>
  </si>
  <si>
    <t>Operating Expense</t>
  </si>
  <si>
    <t>Item</t>
  </si>
  <si>
    <t>Year 1 Baseline / Rate</t>
  </si>
  <si>
    <t>Annual Growth Rate (%) / n/a</t>
  </si>
  <si>
    <t>Tax Rate</t>
  </si>
  <si>
    <t>Unit: USD; Years 2025–2029</t>
  </si>
  <si>
    <t>Income Statement:  Bake My Day Bakery,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</si>
</sst>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top"/>
    </xf>
    <xf numFmtId="3" fontId="1" fillId="2" borderId="1" xfId="0" applyNumberFormat="1" applyFont="1" applyFill="1" applyBorder="1"/>
    <xf numFmtId="9" fontId="0" fillId="0" borderId="0" xfId="1" applyFont="1"/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164" fontId="3" fillId="0" borderId="1" xfId="0" applyNumberFormat="1" applyFont="1" applyBorder="1"/>
    <xf numFmtId="165" fontId="0" fillId="0" borderId="0" xfId="2" applyNumberFormat="1" applyFont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4" xfId="0" applyBorder="1"/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FFCC"/>
      <color rgb="FFFFFFCC"/>
      <color rgb="FFCCFFFF"/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Column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'Sample Graphs'!$B$5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Graphs'!$B$6:$B$11</c:f>
              <c:numCache>
                <c:formatCode>#,##0</c:formatCode>
                <c:ptCount val="6"/>
                <c:pt idx="0">
                  <c:v>156000</c:v>
                </c:pt>
                <c:pt idx="1">
                  <c:v>104000</c:v>
                </c:pt>
                <c:pt idx="2">
                  <c:v>78000</c:v>
                </c:pt>
                <c:pt idx="3">
                  <c:v>93600</c:v>
                </c:pt>
                <c:pt idx="4">
                  <c:v>62400</c:v>
                </c:pt>
                <c:pt idx="5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A-436E-A3C3-C417F7F0230B}"/>
            </c:ext>
          </c:extLst>
        </c:ser>
        <c:ser>
          <c:idx val="1"/>
          <c:order val="1"/>
          <c:tx>
            <c:strRef>
              <c:f>'Sample Graphs'!$C$5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Graphs'!$C$6:$C$11</c:f>
              <c:numCache>
                <c:formatCode>#,##0</c:formatCode>
                <c:ptCount val="6"/>
                <c:pt idx="0">
                  <c:v>163800</c:v>
                </c:pt>
                <c:pt idx="1">
                  <c:v>107120</c:v>
                </c:pt>
                <c:pt idx="2">
                  <c:v>82680</c:v>
                </c:pt>
                <c:pt idx="3">
                  <c:v>98280</c:v>
                </c:pt>
                <c:pt idx="4">
                  <c:v>67392</c:v>
                </c:pt>
                <c:pt idx="5">
                  <c:v>27820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3A-436E-A3C3-C417F7F0230B}"/>
            </c:ext>
          </c:extLst>
        </c:ser>
        <c:ser>
          <c:idx val="2"/>
          <c:order val="2"/>
          <c:tx>
            <c:strRef>
              <c:f>'Sample Graphs'!$D$5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Graphs'!$D$6:$D$11</c:f>
              <c:numCache>
                <c:formatCode>#,##0</c:formatCode>
                <c:ptCount val="6"/>
                <c:pt idx="0">
                  <c:v>171990</c:v>
                </c:pt>
                <c:pt idx="1">
                  <c:v>110333.6</c:v>
                </c:pt>
                <c:pt idx="2">
                  <c:v>87640.8</c:v>
                </c:pt>
                <c:pt idx="3">
                  <c:v>103194</c:v>
                </c:pt>
                <c:pt idx="4">
                  <c:v>72783.360000000001</c:v>
                </c:pt>
                <c:pt idx="5">
                  <c:v>29767.4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3A-436E-A3C3-C417F7F0230B}"/>
            </c:ext>
          </c:extLst>
        </c:ser>
        <c:ser>
          <c:idx val="3"/>
          <c:order val="3"/>
          <c:tx>
            <c:strRef>
              <c:f>'Sample Graphs'!$E$5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Graphs'!$E$6:$E$11</c:f>
              <c:numCache>
                <c:formatCode>#,##0</c:formatCode>
                <c:ptCount val="6"/>
                <c:pt idx="0">
                  <c:v>180589.5</c:v>
                </c:pt>
                <c:pt idx="1">
                  <c:v>113643.60800000001</c:v>
                </c:pt>
                <c:pt idx="2">
                  <c:v>92899.248000000007</c:v>
                </c:pt>
                <c:pt idx="3">
                  <c:v>108353.70000000001</c:v>
                </c:pt>
                <c:pt idx="4">
                  <c:v>78606.0288</c:v>
                </c:pt>
                <c:pt idx="5">
                  <c:v>31851.118000000002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3A-436E-A3C3-C417F7F0230B}"/>
            </c:ext>
          </c:extLst>
        </c:ser>
        <c:ser>
          <c:idx val="4"/>
          <c:order val="4"/>
          <c:tx>
            <c:strRef>
              <c:f>'Sample Graphs'!$F$5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Graphs'!$F$6:$F$11</c:f>
              <c:numCache>
                <c:formatCode>#,##0</c:formatCode>
                <c:ptCount val="6"/>
                <c:pt idx="0">
                  <c:v>189618.97500000001</c:v>
                </c:pt>
                <c:pt idx="1">
                  <c:v>117052.91624000001</c:v>
                </c:pt>
                <c:pt idx="2">
                  <c:v>98473.202880000012</c:v>
                </c:pt>
                <c:pt idx="3">
                  <c:v>113771.38500000002</c:v>
                </c:pt>
                <c:pt idx="4">
                  <c:v>84894.511104000005</c:v>
                </c:pt>
                <c:pt idx="5">
                  <c:v>34080.696260000004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3A-436E-A3C3-C417F7F02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3383056"/>
        <c:axId val="383384496"/>
      </c:barChart>
      <c:catAx>
        <c:axId val="38338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384496"/>
        <c:crosses val="autoZero"/>
        <c:auto val="1"/>
        <c:lblAlgn val="ctr"/>
        <c:lblOffset val="100"/>
        <c:noMultiLvlLbl val="0"/>
      </c:catAx>
      <c:valAx>
        <c:axId val="38338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38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'Sample Graphs'!$B$5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Graphs'!$B$6:$B$11</c:f>
              <c:numCache>
                <c:formatCode>#,##0</c:formatCode>
                <c:ptCount val="6"/>
                <c:pt idx="0">
                  <c:v>156000</c:v>
                </c:pt>
                <c:pt idx="1">
                  <c:v>104000</c:v>
                </c:pt>
                <c:pt idx="2">
                  <c:v>78000</c:v>
                </c:pt>
                <c:pt idx="3">
                  <c:v>93600</c:v>
                </c:pt>
                <c:pt idx="4">
                  <c:v>62400</c:v>
                </c:pt>
                <c:pt idx="5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F-4B4A-B694-F409391AA728}"/>
            </c:ext>
          </c:extLst>
        </c:ser>
        <c:ser>
          <c:idx val="1"/>
          <c:order val="1"/>
          <c:tx>
            <c:strRef>
              <c:f>'Sample Graphs'!$C$5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Graphs'!$C$6:$C$11</c:f>
              <c:numCache>
                <c:formatCode>#,##0</c:formatCode>
                <c:ptCount val="6"/>
                <c:pt idx="0">
                  <c:v>163800</c:v>
                </c:pt>
                <c:pt idx="1">
                  <c:v>107120</c:v>
                </c:pt>
                <c:pt idx="2">
                  <c:v>82680</c:v>
                </c:pt>
                <c:pt idx="3">
                  <c:v>98280</c:v>
                </c:pt>
                <c:pt idx="4">
                  <c:v>67392</c:v>
                </c:pt>
                <c:pt idx="5">
                  <c:v>27820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F-4B4A-B694-F409391AA728}"/>
            </c:ext>
          </c:extLst>
        </c:ser>
        <c:ser>
          <c:idx val="2"/>
          <c:order val="2"/>
          <c:tx>
            <c:strRef>
              <c:f>'Sample Graphs'!$D$5</c:f>
              <c:strCache>
                <c:ptCount val="1"/>
                <c:pt idx="0">
                  <c:v>2027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Graphs'!$D$6:$D$11</c:f>
              <c:numCache>
                <c:formatCode>#,##0</c:formatCode>
                <c:ptCount val="6"/>
                <c:pt idx="0">
                  <c:v>171990</c:v>
                </c:pt>
                <c:pt idx="1">
                  <c:v>110333.6</c:v>
                </c:pt>
                <c:pt idx="2">
                  <c:v>87640.8</c:v>
                </c:pt>
                <c:pt idx="3">
                  <c:v>103194</c:v>
                </c:pt>
                <c:pt idx="4">
                  <c:v>72783.360000000001</c:v>
                </c:pt>
                <c:pt idx="5">
                  <c:v>29767.4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8F-4B4A-B694-F409391AA728}"/>
            </c:ext>
          </c:extLst>
        </c:ser>
        <c:ser>
          <c:idx val="3"/>
          <c:order val="3"/>
          <c:tx>
            <c:strRef>
              <c:f>'Sample Graphs'!$E$5</c:f>
              <c:strCache>
                <c:ptCount val="1"/>
                <c:pt idx="0">
                  <c:v>2028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Graphs'!$E$6:$E$11</c:f>
              <c:numCache>
                <c:formatCode>#,##0</c:formatCode>
                <c:ptCount val="6"/>
                <c:pt idx="0">
                  <c:v>180589.5</c:v>
                </c:pt>
                <c:pt idx="1">
                  <c:v>113643.60800000001</c:v>
                </c:pt>
                <c:pt idx="2">
                  <c:v>92899.248000000007</c:v>
                </c:pt>
                <c:pt idx="3">
                  <c:v>108353.70000000001</c:v>
                </c:pt>
                <c:pt idx="4">
                  <c:v>78606.0288</c:v>
                </c:pt>
                <c:pt idx="5">
                  <c:v>31851.118000000002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8F-4B4A-B694-F409391AA728}"/>
            </c:ext>
          </c:extLst>
        </c:ser>
        <c:ser>
          <c:idx val="4"/>
          <c:order val="4"/>
          <c:tx>
            <c:strRef>
              <c:f>'Sample Graphs'!$F$5</c:f>
              <c:strCache>
                <c:ptCount val="1"/>
                <c:pt idx="0">
                  <c:v>2029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Graphs'!$F$6:$F$11</c:f>
              <c:numCache>
                <c:formatCode>#,##0</c:formatCode>
                <c:ptCount val="6"/>
                <c:pt idx="0">
                  <c:v>189618.97500000001</c:v>
                </c:pt>
                <c:pt idx="1">
                  <c:v>117052.91624000001</c:v>
                </c:pt>
                <c:pt idx="2">
                  <c:v>98473.202880000012</c:v>
                </c:pt>
                <c:pt idx="3">
                  <c:v>113771.38500000002</c:v>
                </c:pt>
                <c:pt idx="4">
                  <c:v>84894.511104000005</c:v>
                </c:pt>
                <c:pt idx="5">
                  <c:v>34080.696260000004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8F-4B4A-B694-F409391AA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8046608"/>
        <c:axId val="1718045168"/>
      </c:lineChart>
      <c:catAx>
        <c:axId val="17180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45168"/>
        <c:crosses val="autoZero"/>
        <c:auto val="1"/>
        <c:lblAlgn val="ctr"/>
        <c:lblOffset val="100"/>
        <c:noMultiLvlLbl val="0"/>
      </c:catAx>
      <c:valAx>
        <c:axId val="171804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Bar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'Sample Graphs'!$B$5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Graphs'!$B$6:$B$11</c:f>
              <c:numCache>
                <c:formatCode>#,##0</c:formatCode>
                <c:ptCount val="6"/>
                <c:pt idx="0">
                  <c:v>156000</c:v>
                </c:pt>
                <c:pt idx="1">
                  <c:v>104000</c:v>
                </c:pt>
                <c:pt idx="2">
                  <c:v>78000</c:v>
                </c:pt>
                <c:pt idx="3">
                  <c:v>93600</c:v>
                </c:pt>
                <c:pt idx="4">
                  <c:v>62400</c:v>
                </c:pt>
                <c:pt idx="5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0-4158-B830-D3DA099905C9}"/>
            </c:ext>
          </c:extLst>
        </c:ser>
        <c:ser>
          <c:idx val="1"/>
          <c:order val="1"/>
          <c:tx>
            <c:strRef>
              <c:f>'Sample Graphs'!$C$5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Graphs'!$C$6:$C$11</c:f>
              <c:numCache>
                <c:formatCode>#,##0</c:formatCode>
                <c:ptCount val="6"/>
                <c:pt idx="0">
                  <c:v>163800</c:v>
                </c:pt>
                <c:pt idx="1">
                  <c:v>107120</c:v>
                </c:pt>
                <c:pt idx="2">
                  <c:v>82680</c:v>
                </c:pt>
                <c:pt idx="3">
                  <c:v>98280</c:v>
                </c:pt>
                <c:pt idx="4">
                  <c:v>67392</c:v>
                </c:pt>
                <c:pt idx="5">
                  <c:v>27820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50-4158-B830-D3DA099905C9}"/>
            </c:ext>
          </c:extLst>
        </c:ser>
        <c:ser>
          <c:idx val="2"/>
          <c:order val="2"/>
          <c:tx>
            <c:strRef>
              <c:f>'Sample Graphs'!$D$5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Graphs'!$D$6:$D$11</c:f>
              <c:numCache>
                <c:formatCode>#,##0</c:formatCode>
                <c:ptCount val="6"/>
                <c:pt idx="0">
                  <c:v>171990</c:v>
                </c:pt>
                <c:pt idx="1">
                  <c:v>110333.6</c:v>
                </c:pt>
                <c:pt idx="2">
                  <c:v>87640.8</c:v>
                </c:pt>
                <c:pt idx="3">
                  <c:v>103194</c:v>
                </c:pt>
                <c:pt idx="4">
                  <c:v>72783.360000000001</c:v>
                </c:pt>
                <c:pt idx="5">
                  <c:v>29767.4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0-4158-B830-D3DA099905C9}"/>
            </c:ext>
          </c:extLst>
        </c:ser>
        <c:ser>
          <c:idx val="3"/>
          <c:order val="3"/>
          <c:tx>
            <c:strRef>
              <c:f>'Sample Graphs'!$E$5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Graphs'!$E$6:$E$11</c:f>
              <c:numCache>
                <c:formatCode>#,##0</c:formatCode>
                <c:ptCount val="6"/>
                <c:pt idx="0">
                  <c:v>180589.5</c:v>
                </c:pt>
                <c:pt idx="1">
                  <c:v>113643.60800000001</c:v>
                </c:pt>
                <c:pt idx="2">
                  <c:v>92899.248000000007</c:v>
                </c:pt>
                <c:pt idx="3">
                  <c:v>108353.70000000001</c:v>
                </c:pt>
                <c:pt idx="4">
                  <c:v>78606.0288</c:v>
                </c:pt>
                <c:pt idx="5">
                  <c:v>31851.118000000002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50-4158-B830-D3DA099905C9}"/>
            </c:ext>
          </c:extLst>
        </c:ser>
        <c:ser>
          <c:idx val="4"/>
          <c:order val="4"/>
          <c:tx>
            <c:strRef>
              <c:f>'Sample Graphs'!$F$5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Graphs'!$F$6:$F$11</c:f>
              <c:numCache>
                <c:formatCode>#,##0</c:formatCode>
                <c:ptCount val="6"/>
                <c:pt idx="0">
                  <c:v>189618.97500000001</c:v>
                </c:pt>
                <c:pt idx="1">
                  <c:v>117052.91624000001</c:v>
                </c:pt>
                <c:pt idx="2">
                  <c:v>98473.202880000012</c:v>
                </c:pt>
                <c:pt idx="3">
                  <c:v>113771.38500000002</c:v>
                </c:pt>
                <c:pt idx="4">
                  <c:v>84894.511104000005</c:v>
                </c:pt>
                <c:pt idx="5">
                  <c:v>34080.696260000004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50-4158-B830-D3DA0999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76929408"/>
        <c:axId val="1576926048"/>
      </c:barChart>
      <c:catAx>
        <c:axId val="1576929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926048"/>
        <c:crosses val="autoZero"/>
        <c:auto val="1"/>
        <c:lblAlgn val="ctr"/>
        <c:lblOffset val="100"/>
        <c:noMultiLvlLbl val="0"/>
      </c:catAx>
      <c:valAx>
        <c:axId val="157692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92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Pie Chart</a:t>
            </a:r>
            <a:r>
              <a:rPr lang="en-US" baseline="0"/>
              <a:t> </a:t>
            </a:r>
            <a:r>
              <a:rPr lang="en-US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'Sample Graphs'!$B$5</c:f>
              <c:strCache>
                <c:ptCount val="1"/>
                <c:pt idx="0">
                  <c:v>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54-453A-9BAA-EDB4966AA5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54-453A-9BAA-EDB4966AA5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54-453A-9BAA-EDB4966AA5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54-453A-9BAA-EDB4966AA5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54-453A-9BAA-EDB4966AA5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454-453A-9BAA-EDB4966AA5A6}"/>
              </c:ext>
            </c:extLst>
          </c:dPt>
          <c:cat>
            <c:strRef>
              <c:f>'Sample Graphs'!$A$6:$A$11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'Sample Graphs'!$B$6:$B$11</c:f>
              <c:numCache>
                <c:formatCode>#,##0</c:formatCode>
                <c:ptCount val="6"/>
                <c:pt idx="0">
                  <c:v>156000</c:v>
                </c:pt>
                <c:pt idx="1">
                  <c:v>104000</c:v>
                </c:pt>
                <c:pt idx="2">
                  <c:v>78000</c:v>
                </c:pt>
                <c:pt idx="3">
                  <c:v>93600</c:v>
                </c:pt>
                <c:pt idx="4">
                  <c:v>62400</c:v>
                </c:pt>
                <c:pt idx="5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C-43F3-A33D-F0DA4C5E0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Area</a:t>
            </a:r>
            <a:r>
              <a:rPr lang="en-US" baseline="0"/>
              <a:t> </a:t>
            </a:r>
            <a:r>
              <a:rPr lang="en-US"/>
              <a:t>Chart</a:t>
            </a:r>
          </a:p>
        </c:rich>
      </c:tx>
      <c:layout>
        <c:manualLayout>
          <c:xMode val="edge"/>
          <c:yMode val="edge"/>
          <c:x val="0.403937445319335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'Sample Graphs'!$A$6</c:f>
              <c:strCache>
                <c:ptCount val="1"/>
                <c:pt idx="0">
                  <c:v>In-Store Pastries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Graphs'!$B$6:$F$6</c:f>
              <c:numCache>
                <c:formatCode>#,##0</c:formatCode>
                <c:ptCount val="5"/>
                <c:pt idx="0">
                  <c:v>156000</c:v>
                </c:pt>
                <c:pt idx="1">
                  <c:v>163800</c:v>
                </c:pt>
                <c:pt idx="2">
                  <c:v>171990</c:v>
                </c:pt>
                <c:pt idx="3">
                  <c:v>180589.5</c:v>
                </c:pt>
                <c:pt idx="4">
                  <c:v>189618.97500000001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A5-467F-956A-0CB7CD76FEE7}"/>
            </c:ext>
          </c:extLst>
        </c:ser>
        <c:ser>
          <c:idx val="1"/>
          <c:order val="1"/>
          <c:tx>
            <c:strRef>
              <c:f>'Sample Graphs'!$A$7</c:f>
              <c:strCache>
                <c:ptCount val="1"/>
                <c:pt idx="0">
                  <c:v>Bread Loaves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Graphs'!$B$7:$F$7</c:f>
              <c:numCache>
                <c:formatCode>#,##0</c:formatCode>
                <c:ptCount val="5"/>
                <c:pt idx="0">
                  <c:v>104000</c:v>
                </c:pt>
                <c:pt idx="1">
                  <c:v>107120</c:v>
                </c:pt>
                <c:pt idx="2">
                  <c:v>110333.6</c:v>
                </c:pt>
                <c:pt idx="3">
                  <c:v>113643.60800000001</c:v>
                </c:pt>
                <c:pt idx="4">
                  <c:v>117052.91624000001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A5-467F-956A-0CB7CD76FEE7}"/>
            </c:ext>
          </c:extLst>
        </c:ser>
        <c:ser>
          <c:idx val="2"/>
          <c:order val="2"/>
          <c:tx>
            <c:strRef>
              <c:f>'Sample Graphs'!$A$8</c:f>
              <c:strCache>
                <c:ptCount val="1"/>
                <c:pt idx="0">
                  <c:v>Custom Cakes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Graphs'!$B$8:$F$8</c:f>
              <c:numCache>
                <c:formatCode>#,##0</c:formatCode>
                <c:ptCount val="5"/>
                <c:pt idx="0">
                  <c:v>78000</c:v>
                </c:pt>
                <c:pt idx="1">
                  <c:v>82680</c:v>
                </c:pt>
                <c:pt idx="2">
                  <c:v>87640.8</c:v>
                </c:pt>
                <c:pt idx="3">
                  <c:v>92899.248000000007</c:v>
                </c:pt>
                <c:pt idx="4">
                  <c:v>98473.202880000012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A5-467F-956A-0CB7CD76FEE7}"/>
            </c:ext>
          </c:extLst>
        </c:ser>
        <c:ser>
          <c:idx val="3"/>
          <c:order val="3"/>
          <c:tx>
            <c:strRef>
              <c:f>'Sample Graphs'!$A$9</c:f>
              <c:strCache>
                <c:ptCount val="1"/>
                <c:pt idx="0">
                  <c:v>Coffee &amp; Tea Beverages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Graphs'!$B$9:$F$9</c:f>
              <c:numCache>
                <c:formatCode>#,##0</c:formatCode>
                <c:ptCount val="5"/>
                <c:pt idx="0">
                  <c:v>93600</c:v>
                </c:pt>
                <c:pt idx="1">
                  <c:v>98280</c:v>
                </c:pt>
                <c:pt idx="2">
                  <c:v>103194</c:v>
                </c:pt>
                <c:pt idx="3">
                  <c:v>108353.70000000001</c:v>
                </c:pt>
                <c:pt idx="4">
                  <c:v>113771.38500000002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A5-467F-956A-0CB7CD76FEE7}"/>
            </c:ext>
          </c:extLst>
        </c:ser>
        <c:ser>
          <c:idx val="4"/>
          <c:order val="4"/>
          <c:tx>
            <c:strRef>
              <c:f>'Sample Graphs'!$A$10</c:f>
              <c:strCache>
                <c:ptCount val="1"/>
                <c:pt idx="0">
                  <c:v>Wholesale to Cafes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Graphs'!$B$10:$F$10</c:f>
              <c:numCache>
                <c:formatCode>#,##0</c:formatCode>
                <c:ptCount val="5"/>
                <c:pt idx="0">
                  <c:v>62400</c:v>
                </c:pt>
                <c:pt idx="1">
                  <c:v>67392</c:v>
                </c:pt>
                <c:pt idx="2">
                  <c:v>72783.360000000001</c:v>
                </c:pt>
                <c:pt idx="3">
                  <c:v>78606.0288</c:v>
                </c:pt>
                <c:pt idx="4">
                  <c:v>84894.511104000005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A5-467F-956A-0CB7CD76FEE7}"/>
            </c:ext>
          </c:extLst>
        </c:ser>
        <c:ser>
          <c:idx val="5"/>
          <c:order val="5"/>
          <c:tx>
            <c:strRef>
              <c:f>'Sample Graphs'!$A$11</c:f>
              <c:strCache>
                <c:ptCount val="1"/>
                <c:pt idx="0">
                  <c:v>Catering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Graphs'!$B$11:$F$11</c:f>
              <c:numCache>
                <c:formatCode>#,##0</c:formatCode>
                <c:ptCount val="5"/>
                <c:pt idx="0">
                  <c:v>26000</c:v>
                </c:pt>
                <c:pt idx="1">
                  <c:v>27820</c:v>
                </c:pt>
                <c:pt idx="2">
                  <c:v>29767.4</c:v>
                </c:pt>
                <c:pt idx="3">
                  <c:v>31851.118000000002</c:v>
                </c:pt>
                <c:pt idx="4">
                  <c:v>34080.696260000004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A5-467F-956A-0CB7CD76F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6976080"/>
        <c:axId val="1796974160"/>
      </c:areaChart>
      <c:catAx>
        <c:axId val="17969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974160"/>
        <c:crosses val="autoZero"/>
        <c:auto val="1"/>
        <c:lblAlgn val="ctr"/>
        <c:lblOffset val="100"/>
        <c:noMultiLvlLbl val="0"/>
      </c:catAx>
      <c:valAx>
        <c:axId val="17969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976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'Sample Graphs'!$A$6</c:f>
              <c:strCache>
                <c:ptCount val="1"/>
                <c:pt idx="0">
                  <c:v>In-Store Pastries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Graphs'!$B$6:$F$6</c:f>
              <c:numCache>
                <c:formatCode>#,##0</c:formatCode>
                <c:ptCount val="5"/>
                <c:pt idx="0">
                  <c:v>156000</c:v>
                </c:pt>
                <c:pt idx="1">
                  <c:v>163800</c:v>
                </c:pt>
                <c:pt idx="2">
                  <c:v>171990</c:v>
                </c:pt>
                <c:pt idx="3">
                  <c:v>180589.5</c:v>
                </c:pt>
                <c:pt idx="4">
                  <c:v>189618.97500000001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9-4B58-A540-3F8051C92392}"/>
            </c:ext>
          </c:extLst>
        </c:ser>
        <c:ser>
          <c:idx val="1"/>
          <c:order val="1"/>
          <c:tx>
            <c:strRef>
              <c:f>'Sample Graphs'!$A$7</c:f>
              <c:strCache>
                <c:ptCount val="1"/>
                <c:pt idx="0">
                  <c:v>Bread Loaves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Graphs'!$B$7:$F$7</c:f>
              <c:numCache>
                <c:formatCode>#,##0</c:formatCode>
                <c:ptCount val="5"/>
                <c:pt idx="0">
                  <c:v>104000</c:v>
                </c:pt>
                <c:pt idx="1">
                  <c:v>107120</c:v>
                </c:pt>
                <c:pt idx="2">
                  <c:v>110333.6</c:v>
                </c:pt>
                <c:pt idx="3">
                  <c:v>113643.60800000001</c:v>
                </c:pt>
                <c:pt idx="4">
                  <c:v>117052.91624000001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9-4B58-A540-3F8051C92392}"/>
            </c:ext>
          </c:extLst>
        </c:ser>
        <c:ser>
          <c:idx val="2"/>
          <c:order val="2"/>
          <c:tx>
            <c:strRef>
              <c:f>'Sample Graphs'!$A$8</c:f>
              <c:strCache>
                <c:ptCount val="1"/>
                <c:pt idx="0">
                  <c:v>Custom Cakes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Graphs'!$B$8:$F$8</c:f>
              <c:numCache>
                <c:formatCode>#,##0</c:formatCode>
                <c:ptCount val="5"/>
                <c:pt idx="0">
                  <c:v>78000</c:v>
                </c:pt>
                <c:pt idx="1">
                  <c:v>82680</c:v>
                </c:pt>
                <c:pt idx="2">
                  <c:v>87640.8</c:v>
                </c:pt>
                <c:pt idx="3">
                  <c:v>92899.248000000007</c:v>
                </c:pt>
                <c:pt idx="4">
                  <c:v>98473.202880000012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9-4B58-A540-3F8051C92392}"/>
            </c:ext>
          </c:extLst>
        </c:ser>
        <c:ser>
          <c:idx val="3"/>
          <c:order val="3"/>
          <c:tx>
            <c:strRef>
              <c:f>'Sample Graphs'!$A$9</c:f>
              <c:strCache>
                <c:ptCount val="1"/>
                <c:pt idx="0">
                  <c:v>Coffee &amp; Tea Beverages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Graphs'!$B$9:$F$9</c:f>
              <c:numCache>
                <c:formatCode>#,##0</c:formatCode>
                <c:ptCount val="5"/>
                <c:pt idx="0">
                  <c:v>93600</c:v>
                </c:pt>
                <c:pt idx="1">
                  <c:v>98280</c:v>
                </c:pt>
                <c:pt idx="2">
                  <c:v>103194</c:v>
                </c:pt>
                <c:pt idx="3">
                  <c:v>108353.70000000001</c:v>
                </c:pt>
                <c:pt idx="4">
                  <c:v>113771.38500000002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39-4B58-A540-3F8051C92392}"/>
            </c:ext>
          </c:extLst>
        </c:ser>
        <c:ser>
          <c:idx val="4"/>
          <c:order val="4"/>
          <c:tx>
            <c:strRef>
              <c:f>'Sample Graphs'!$A$10</c:f>
              <c:strCache>
                <c:ptCount val="1"/>
                <c:pt idx="0">
                  <c:v>Wholesale to Cafes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Graphs'!$B$10:$F$10</c:f>
              <c:numCache>
                <c:formatCode>#,##0</c:formatCode>
                <c:ptCount val="5"/>
                <c:pt idx="0">
                  <c:v>62400</c:v>
                </c:pt>
                <c:pt idx="1">
                  <c:v>67392</c:v>
                </c:pt>
                <c:pt idx="2">
                  <c:v>72783.360000000001</c:v>
                </c:pt>
                <c:pt idx="3">
                  <c:v>78606.0288</c:v>
                </c:pt>
                <c:pt idx="4">
                  <c:v>84894.511104000005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39-4B58-A540-3F8051C92392}"/>
            </c:ext>
          </c:extLst>
        </c:ser>
        <c:ser>
          <c:idx val="5"/>
          <c:order val="5"/>
          <c:tx>
            <c:strRef>
              <c:f>'Sample Graphs'!$A$11</c:f>
              <c:strCache>
                <c:ptCount val="1"/>
                <c:pt idx="0">
                  <c:v>Catering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'Sample Graphs'!$B$5:$F$5</c:f>
              <c:numCache>
                <c:formatCode>General</c:formatCod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numCache>
            </c:numRef>
          </c:cat>
          <c:val>
            <c:numRef>
              <c:f>'Sample Graphs'!$B$11:$F$11</c:f>
              <c:numCache>
                <c:formatCode>#,##0</c:formatCode>
                <c:ptCount val="5"/>
                <c:pt idx="0">
                  <c:v>26000</c:v>
                </c:pt>
                <c:pt idx="1">
                  <c:v>27820</c:v>
                </c:pt>
                <c:pt idx="2">
                  <c:v>29767.4</c:v>
                </c:pt>
                <c:pt idx="3">
                  <c:v>31851.118000000002</c:v>
                </c:pt>
                <c:pt idx="4">
                  <c:v>34080.696260000004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39-4B58-A540-3F8051C92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6729936"/>
        <c:axId val="1796743856"/>
      </c:areaChart>
      <c:catAx>
        <c:axId val="179672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743856"/>
        <c:crosses val="autoZero"/>
        <c:auto val="1"/>
        <c:lblAlgn val="ctr"/>
        <c:lblOffset val="100"/>
        <c:noMultiLvlLbl val="0"/>
      </c:catAx>
      <c:valAx>
        <c:axId val="17967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6729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Column Chart</a:t>
            </a:r>
            <a:endParaRPr lang="en-US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Revenue'!$B$5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 Revenue'!$A$6:$A$11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'Bar Revenue'!$B$6:$B$11</c:f>
              <c:numCache>
                <c:formatCode>#,##0</c:formatCode>
                <c:ptCount val="6"/>
                <c:pt idx="0">
                  <c:v>156000</c:v>
                </c:pt>
                <c:pt idx="1">
                  <c:v>104000</c:v>
                </c:pt>
                <c:pt idx="2">
                  <c:v>78000</c:v>
                </c:pt>
                <c:pt idx="3">
                  <c:v>93600</c:v>
                </c:pt>
                <c:pt idx="4">
                  <c:v>62400</c:v>
                </c:pt>
                <c:pt idx="5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C-4A69-B4A9-0C4DFA41291B}"/>
            </c:ext>
          </c:extLst>
        </c:ser>
        <c:ser>
          <c:idx val="1"/>
          <c:order val="1"/>
          <c:tx>
            <c:strRef>
              <c:f>'Bar Revenue'!$C$5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'Bar Revenue'!$A$6:$A$11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'Bar Revenue'!$C$6:$C$11</c:f>
              <c:numCache>
                <c:formatCode>#,##0</c:formatCode>
                <c:ptCount val="6"/>
                <c:pt idx="0">
                  <c:v>163800</c:v>
                </c:pt>
                <c:pt idx="1">
                  <c:v>107120</c:v>
                </c:pt>
                <c:pt idx="2">
                  <c:v>82680</c:v>
                </c:pt>
                <c:pt idx="3">
                  <c:v>98280</c:v>
                </c:pt>
                <c:pt idx="4">
                  <c:v>67392</c:v>
                </c:pt>
                <c:pt idx="5">
                  <c:v>27820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C-4A69-B4A9-0C4DFA41291B}"/>
            </c:ext>
          </c:extLst>
        </c:ser>
        <c:ser>
          <c:idx val="2"/>
          <c:order val="2"/>
          <c:tx>
            <c:strRef>
              <c:f>'Bar Revenue'!$D$5</c:f>
              <c:strCache>
                <c:ptCount val="1"/>
                <c:pt idx="0">
                  <c:v>2027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'Bar Revenue'!$A$6:$A$11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'Bar Revenue'!$D$6:$D$11</c:f>
              <c:numCache>
                <c:formatCode>#,##0</c:formatCode>
                <c:ptCount val="6"/>
                <c:pt idx="0">
                  <c:v>171990</c:v>
                </c:pt>
                <c:pt idx="1">
                  <c:v>110333.6</c:v>
                </c:pt>
                <c:pt idx="2">
                  <c:v>87640.8</c:v>
                </c:pt>
                <c:pt idx="3">
                  <c:v>103194</c:v>
                </c:pt>
                <c:pt idx="4">
                  <c:v>72783.360000000001</c:v>
                </c:pt>
                <c:pt idx="5">
                  <c:v>29767.4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C-4A69-B4A9-0C4DFA41291B}"/>
            </c:ext>
          </c:extLst>
        </c:ser>
        <c:ser>
          <c:idx val="3"/>
          <c:order val="3"/>
          <c:tx>
            <c:strRef>
              <c:f>'Bar Revenue'!$E$5</c:f>
              <c:strCache>
                <c:ptCount val="1"/>
                <c:pt idx="0">
                  <c:v>2028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'Bar Revenue'!$A$6:$A$11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'Bar Revenue'!$E$6:$E$11</c:f>
              <c:numCache>
                <c:formatCode>#,##0</c:formatCode>
                <c:ptCount val="6"/>
                <c:pt idx="0">
                  <c:v>180589.5</c:v>
                </c:pt>
                <c:pt idx="1">
                  <c:v>113643.60800000001</c:v>
                </c:pt>
                <c:pt idx="2">
                  <c:v>92899.248000000007</c:v>
                </c:pt>
                <c:pt idx="3">
                  <c:v>108353.70000000001</c:v>
                </c:pt>
                <c:pt idx="4">
                  <c:v>78606.0288</c:v>
                </c:pt>
                <c:pt idx="5">
                  <c:v>31851.118000000002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C-4A69-B4A9-0C4DFA41291B}"/>
            </c:ext>
          </c:extLst>
        </c:ser>
        <c:ser>
          <c:idx val="4"/>
          <c:order val="4"/>
          <c:tx>
            <c:strRef>
              <c:f>'Bar Revenue'!$F$5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'Bar Revenue'!$A$6:$A$11</c:f>
              <c:strCache>
                <c:ptCount val="6"/>
                <c:pt idx="0">
                  <c:v>In-Store Pastries</c:v>
                </c:pt>
                <c:pt idx="1">
                  <c:v>Bread Loaves</c:v>
                </c:pt>
                <c:pt idx="2">
                  <c:v>Custom Cakes</c:v>
                </c:pt>
                <c:pt idx="3">
                  <c:v>Coffee &amp; Tea Beverages</c:v>
                </c:pt>
                <c:pt idx="4">
                  <c:v>Wholesale to Cafes</c:v>
                </c:pt>
                <c:pt idx="5">
                  <c:v>Catering</c:v>
                </c:pt>
              </c:strCache>
            </c:strRef>
          </c:cat>
          <c:val>
            <c:numRef>
              <c:f>'Bar Revenue'!$F$6:$F$11</c:f>
              <c:numCache>
                <c:formatCode>#,##0</c:formatCode>
                <c:ptCount val="6"/>
                <c:pt idx="0">
                  <c:v>189618.97500000001</c:v>
                </c:pt>
                <c:pt idx="1">
                  <c:v>117052.91624000001</c:v>
                </c:pt>
                <c:pt idx="2">
                  <c:v>98473.202880000012</c:v>
                </c:pt>
                <c:pt idx="3">
                  <c:v>113771.38500000002</c:v>
                </c:pt>
                <c:pt idx="4">
                  <c:v>84894.511104000005</c:v>
                </c:pt>
                <c:pt idx="5">
                  <c:v>34080.696260000004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BC-4A69-B4A9-0C4DFA41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3063247"/>
        <c:axId val="283063727"/>
      </c:barChart>
      <c:catAx>
        <c:axId val="28306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63727"/>
        <c:crosses val="autoZero"/>
        <c:auto val="1"/>
        <c:lblAlgn val="ctr"/>
        <c:lblOffset val="100"/>
        <c:noMultiLvlLbl val="0"/>
      </c:catAx>
      <c:valAx>
        <c:axId val="283063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63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235194</xdr:colOff>
      <xdr:row>1</xdr:row>
      <xdr:rowOff>156796</xdr:rowOff>
    </xdr:from>
    <xdr:to>
      <xdr:col>12</xdr:col>
      <xdr:colOff>511419</xdr:colOff>
      <xdr:row>18</xdr:row>
      <xdr:rowOff>61546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A9638B3-7F02-DB29-0041-CE48D0BEC79D}"/>
            </a:ext>
          </a:extLst>
        </xdr:cNvPr>
        <xdr:cNvSpPr/>
      </xdr:nvSpPr>
      <xdr:spPr>
        <a:xfrm>
          <a:off x="6155348" y="347296"/>
          <a:ext cx="4533167" cy="3143250"/>
        </a:xfrm>
        <a:prstGeom prst="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3600"/>
            <a:t>Assumptions used in the financial projections</a:t>
          </a:r>
          <a:r>
            <a:rPr lang="en-US" sz="3600" baseline="0"/>
            <a:t> in the following tabs</a:t>
          </a:r>
          <a:endParaRPr lang="en-US" sz="3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381006</xdr:colOff>
      <xdr:row>2</xdr:row>
      <xdr:rowOff>95256</xdr:rowOff>
    </xdr:from>
    <xdr:to>
      <xdr:col>15</xdr:col>
      <xdr:colOff>76206</xdr:colOff>
      <xdr:row>16</xdr:row>
      <xdr:rowOff>171456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66F45A-C0C9-A0FA-157C-C90085DD2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390530</xdr:colOff>
      <xdr:row>18</xdr:row>
      <xdr:rowOff>47630</xdr:rowOff>
    </xdr:from>
    <xdr:to>
      <xdr:col>16</xdr:col>
      <xdr:colOff>19049</xdr:colOff>
      <xdr:row>33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6B20DA-84A9-206A-AF12-9A315A4C8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590556</xdr:colOff>
      <xdr:row>2</xdr:row>
      <xdr:rowOff>47631</xdr:rowOff>
    </xdr:from>
    <xdr:to>
      <xdr:col>23</xdr:col>
      <xdr:colOff>285756</xdr:colOff>
      <xdr:row>16</xdr:row>
      <xdr:rowOff>123831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CCCCFC-4E54-FDCA-2607-7833D3B88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171456</xdr:colOff>
      <xdr:row>17</xdr:row>
      <xdr:rowOff>142881</xdr:rowOff>
    </xdr:from>
    <xdr:to>
      <xdr:col>24</xdr:col>
      <xdr:colOff>285750</xdr:colOff>
      <xdr:row>33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D05922-26C9-56B1-A016-4E10BD9FF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190505</xdr:colOff>
      <xdr:row>34</xdr:row>
      <xdr:rowOff>85730</xdr:rowOff>
    </xdr:from>
    <xdr:to>
      <xdr:col>24</xdr:col>
      <xdr:colOff>142874</xdr:colOff>
      <xdr:row>49</xdr:row>
      <xdr:rowOff>19049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26F669F-A55B-715F-1EA5-54E0A85EC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47630</xdr:colOff>
      <xdr:row>34</xdr:row>
      <xdr:rowOff>38105</xdr:rowOff>
    </xdr:from>
    <xdr:to>
      <xdr:col>15</xdr:col>
      <xdr:colOff>457199</xdr:colOff>
      <xdr:row>48</xdr:row>
      <xdr:rowOff>161924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BC0E792-00C4-BAC5-18F4-BB97474F8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424966</xdr:colOff>
      <xdr:row>2</xdr:row>
      <xdr:rowOff>124563</xdr:rowOff>
    </xdr:from>
    <xdr:to>
      <xdr:col>18</xdr:col>
      <xdr:colOff>29308</xdr:colOff>
      <xdr:row>23</xdr:row>
      <xdr:rowOff>153865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E920BE-714E-7F44-20DA-C4A210EE8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E41"/>
  <sheetViews>
    <sheetView tabSelected="1" zoomScale="130" zoomScaleNormal="130" workbookViewId="0">
      <selection activeCell="A2" sqref="A2"/>
    </sheetView>
  </sheetViews>
  <sheetFormatPr defaultRowHeight="15" x14ac:dyDescent="0.25"/>
  <cols>
    <col min="1" max="1" width="32" customWidth="1"/>
    <col min="2" max="2" width="23.7109375" bestFit="1" customWidth="1"/>
    <col min="4" max="4" width="9.5703125" customWidth="1"/>
  </cols>
  <sheetData>
    <row r="1" spans="1:5" x14ac:dyDescent="0.25">
      <c r="A1" s="1" t="s">
        <v>41</v>
      </c>
      <c r="B1" s="12" t="s">
        <v>42</v>
      </c>
      <c r="C1" s="14" t="s">
        <v>43</v>
      </c>
      <c r="D1" s="13"/>
    </row>
    <row r="2" spans="1:5" x14ac:dyDescent="0.25">
      <c r="A2" t="s">
        <v>1</v>
      </c>
      <c r="B2" s="10">
        <v>156000</v>
      </c>
      <c r="C2" s="6">
        <v>0.05</v>
      </c>
    </row>
    <row r="3" spans="1:5" x14ac:dyDescent="0.25">
      <c r="A3" t="s">
        <v>2</v>
      </c>
      <c r="B3" s="10">
        <v>104000</v>
      </c>
      <c r="C3" s="6">
        <v>0.03</v>
      </c>
    </row>
    <row r="4" spans="1:5" x14ac:dyDescent="0.25">
      <c r="A4" t="s">
        <v>3</v>
      </c>
      <c r="B4" s="10">
        <v>78000</v>
      </c>
      <c r="C4" s="6">
        <v>0.06</v>
      </c>
    </row>
    <row r="5" spans="1:5" x14ac:dyDescent="0.25">
      <c r="A5" t="s">
        <v>4</v>
      </c>
      <c r="B5" s="10">
        <v>93600</v>
      </c>
      <c r="C5" s="6">
        <v>0.05</v>
      </c>
    </row>
    <row r="6" spans="1:5" x14ac:dyDescent="0.25">
      <c r="A6" t="s">
        <v>5</v>
      </c>
      <c r="B6" s="10">
        <v>62400</v>
      </c>
      <c r="C6" s="6">
        <v>0.08</v>
      </c>
    </row>
    <row r="7" spans="1:5" x14ac:dyDescent="0.25">
      <c r="A7" t="s">
        <v>6</v>
      </c>
      <c r="B7" s="10">
        <v>26000</v>
      </c>
      <c r="C7" s="6">
        <v>7.0000000000000007E-2</v>
      </c>
    </row>
    <row r="9" spans="1:5" x14ac:dyDescent="0.25">
      <c r="A9" s="1" t="s">
        <v>44</v>
      </c>
      <c r="B9" s="11" t="s">
        <v>45</v>
      </c>
      <c r="C9" s="15" t="s">
        <v>46</v>
      </c>
      <c r="D9" s="16"/>
      <c r="E9" s="17"/>
    </row>
    <row r="10" spans="1:5" x14ac:dyDescent="0.25">
      <c r="A10" t="s">
        <v>8</v>
      </c>
      <c r="B10" t="s">
        <v>1</v>
      </c>
      <c r="C10" s="6">
        <v>0.28000000000000003</v>
      </c>
    </row>
    <row r="11" spans="1:5" x14ac:dyDescent="0.25">
      <c r="A11" t="s">
        <v>9</v>
      </c>
      <c r="B11" t="s">
        <v>2</v>
      </c>
      <c r="C11" s="6">
        <v>0.22</v>
      </c>
    </row>
    <row r="12" spans="1:5" x14ac:dyDescent="0.25">
      <c r="A12" t="s">
        <v>10</v>
      </c>
      <c r="B12" t="s">
        <v>3</v>
      </c>
      <c r="C12" s="6">
        <v>0.3</v>
      </c>
    </row>
    <row r="13" spans="1:5" x14ac:dyDescent="0.25">
      <c r="A13" t="s">
        <v>11</v>
      </c>
      <c r="B13" t="s">
        <v>4</v>
      </c>
      <c r="C13" s="6">
        <v>0.35</v>
      </c>
    </row>
    <row r="14" spans="1:5" x14ac:dyDescent="0.25">
      <c r="A14" t="s">
        <v>12</v>
      </c>
      <c r="B14" t="s">
        <v>5</v>
      </c>
      <c r="C14" s="6">
        <v>0.24</v>
      </c>
    </row>
    <row r="15" spans="1:5" x14ac:dyDescent="0.25">
      <c r="A15" t="s">
        <v>13</v>
      </c>
      <c r="B15" t="s">
        <v>6</v>
      </c>
      <c r="C15" s="6">
        <v>0.26</v>
      </c>
    </row>
    <row r="17" spans="1:4" x14ac:dyDescent="0.25">
      <c r="A17" s="1" t="s">
        <v>47</v>
      </c>
      <c r="B17" s="1" t="s">
        <v>48</v>
      </c>
    </row>
    <row r="18" spans="1:4" x14ac:dyDescent="0.25">
      <c r="A18" t="s">
        <v>14</v>
      </c>
      <c r="B18" s="6">
        <v>0.02</v>
      </c>
    </row>
    <row r="19" spans="1:4" x14ac:dyDescent="0.25">
      <c r="A19" t="s">
        <v>15</v>
      </c>
      <c r="B19" s="6">
        <v>0.18</v>
      </c>
    </row>
    <row r="21" spans="1:4" x14ac:dyDescent="0.25">
      <c r="A21" s="1" t="s">
        <v>49</v>
      </c>
      <c r="B21" s="11" t="s">
        <v>42</v>
      </c>
      <c r="C21" s="14" t="s">
        <v>43</v>
      </c>
      <c r="D21" s="17"/>
    </row>
    <row r="22" spans="1:4" x14ac:dyDescent="0.25">
      <c r="A22" t="s">
        <v>19</v>
      </c>
      <c r="B22" s="10">
        <v>48000</v>
      </c>
      <c r="C22" s="6">
        <v>0.03</v>
      </c>
    </row>
    <row r="23" spans="1:4" x14ac:dyDescent="0.25">
      <c r="A23" t="s">
        <v>20</v>
      </c>
      <c r="B23" s="10">
        <v>12000</v>
      </c>
      <c r="C23" s="6">
        <v>0.04</v>
      </c>
    </row>
    <row r="24" spans="1:4" x14ac:dyDescent="0.25">
      <c r="A24" t="s">
        <v>21</v>
      </c>
      <c r="B24" s="10">
        <v>15000</v>
      </c>
      <c r="C24" s="6">
        <v>0.05</v>
      </c>
    </row>
    <row r="25" spans="1:4" x14ac:dyDescent="0.25">
      <c r="A25" t="s">
        <v>22</v>
      </c>
      <c r="B25" s="10">
        <v>8000</v>
      </c>
      <c r="C25" s="6">
        <v>0.04</v>
      </c>
    </row>
    <row r="26" spans="1:4" x14ac:dyDescent="0.25">
      <c r="A26" t="s">
        <v>23</v>
      </c>
      <c r="B26" s="10">
        <v>90000</v>
      </c>
      <c r="C26" s="6">
        <v>0.05</v>
      </c>
    </row>
    <row r="27" spans="1:4" x14ac:dyDescent="0.25">
      <c r="A27" t="s">
        <v>24</v>
      </c>
      <c r="B27" s="10">
        <v>8000</v>
      </c>
      <c r="C27" s="6">
        <v>0.05</v>
      </c>
    </row>
    <row r="28" spans="1:4" x14ac:dyDescent="0.25">
      <c r="A28" t="s">
        <v>25</v>
      </c>
      <c r="B28" s="10">
        <v>10000</v>
      </c>
      <c r="C28" s="6">
        <v>0.03</v>
      </c>
    </row>
    <row r="29" spans="1:4" x14ac:dyDescent="0.25">
      <c r="A29" t="s">
        <v>26</v>
      </c>
      <c r="B29" s="10">
        <v>7000</v>
      </c>
      <c r="C29" s="6">
        <v>0.04</v>
      </c>
    </row>
    <row r="30" spans="1:4" x14ac:dyDescent="0.25">
      <c r="A30" t="s">
        <v>27</v>
      </c>
      <c r="B30" s="10">
        <v>6000</v>
      </c>
      <c r="C30" s="6">
        <v>0.03</v>
      </c>
    </row>
    <row r="31" spans="1:4" x14ac:dyDescent="0.25">
      <c r="A31" t="s">
        <v>28</v>
      </c>
      <c r="B31" s="10">
        <v>3000</v>
      </c>
      <c r="C31" s="6">
        <v>0.08</v>
      </c>
    </row>
    <row r="32" spans="1:4" x14ac:dyDescent="0.25">
      <c r="A32" t="s">
        <v>29</v>
      </c>
      <c r="B32" s="10">
        <v>3600</v>
      </c>
      <c r="C32" s="6">
        <v>0.03</v>
      </c>
    </row>
    <row r="33" spans="1:5" x14ac:dyDescent="0.25">
      <c r="A33" t="s">
        <v>30</v>
      </c>
      <c r="B33" s="10">
        <v>5000</v>
      </c>
      <c r="C33" s="6">
        <v>0.04</v>
      </c>
    </row>
    <row r="34" spans="1:5" x14ac:dyDescent="0.25">
      <c r="A34" t="s">
        <v>31</v>
      </c>
      <c r="B34" s="10">
        <v>2000</v>
      </c>
      <c r="C34" s="6">
        <v>0.03</v>
      </c>
    </row>
    <row r="35" spans="1:5" x14ac:dyDescent="0.25">
      <c r="A35" t="s">
        <v>32</v>
      </c>
      <c r="B35" s="10">
        <v>12000</v>
      </c>
      <c r="C35" s="6">
        <v>0</v>
      </c>
    </row>
    <row r="36" spans="1:5" x14ac:dyDescent="0.25">
      <c r="A36" t="s">
        <v>33</v>
      </c>
      <c r="B36" s="10">
        <v>3000</v>
      </c>
      <c r="C36" s="6">
        <v>0.03</v>
      </c>
    </row>
    <row r="38" spans="1:5" x14ac:dyDescent="0.25">
      <c r="A38" s="1" t="s">
        <v>50</v>
      </c>
      <c r="B38" s="11" t="s">
        <v>51</v>
      </c>
      <c r="C38" s="15" t="s">
        <v>52</v>
      </c>
      <c r="D38" s="18"/>
      <c r="E38" s="17"/>
    </row>
    <row r="39" spans="1:5" x14ac:dyDescent="0.25">
      <c r="A39" t="s">
        <v>36</v>
      </c>
      <c r="B39">
        <v>1000</v>
      </c>
      <c r="C39">
        <v>0</v>
      </c>
    </row>
    <row r="40" spans="1:5" x14ac:dyDescent="0.25">
      <c r="A40" t="s">
        <v>37</v>
      </c>
      <c r="B40">
        <v>4000</v>
      </c>
      <c r="C40">
        <v>0</v>
      </c>
    </row>
    <row r="41" spans="1:5" x14ac:dyDescent="0.25">
      <c r="A41" t="s">
        <v>53</v>
      </c>
      <c r="B41">
        <v>0.21</v>
      </c>
    </row>
  </sheetData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D666-E89F-419F-8509-5B4AACCEE18B}">
  <sheetPr>
    <tabColor rgb="FFCCFFCC"/>
  </sheetPr>
  <dimension ref="A1:F45"/>
  <sheetViews>
    <sheetView showGridLines="0" zoomScale="130" zoomScaleNormal="130" workbookViewId="0">
      <pane xSplit="1" ySplit="5" topLeftCell="B6" activePane="bottomRight" state="frozen"/>
      <selection activeCell="M20" sqref="M20"/>
      <selection pane="topRight" activeCell="M20" sqref="M20"/>
      <selection pane="bottomLeft" activeCell="M20" sqref="M20"/>
      <selection pane="bottomRight" activeCell="H24" sqref="H24"/>
    </sheetView>
  </sheetViews>
  <sheetFormatPr defaultRowHeight="15" x14ac:dyDescent="0.25"/>
  <cols>
    <col min="1" max="1" width="36" customWidth="1"/>
    <col min="2" max="6" width="8.2851562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7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7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7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7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7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7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8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7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7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7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7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7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45A2-A940-4036-9E9D-89B1AB8488D2}">
  <sheetPr>
    <tabColor rgb="FFCCFFCC"/>
  </sheetPr>
  <dimension ref="A1:F45"/>
  <sheetViews>
    <sheetView showGridLines="0" zoomScale="130" zoomScaleNormal="130" workbookViewId="0">
      <pane xSplit="1" ySplit="5" topLeftCell="B6" activePane="bottomRight" state="frozen"/>
      <selection activeCell="M20" sqref="M20"/>
      <selection pane="topRight" activeCell="M20" sqref="M20"/>
      <selection pane="bottomLeft" activeCell="M20" sqref="M20"/>
      <selection pane="bottomRight" activeCell="M20" sqref="M20"/>
    </sheetView>
  </sheetViews>
  <sheetFormatPr defaultRowHeight="15" x14ac:dyDescent="0.25"/>
  <cols>
    <col min="1" max="1" width="36" customWidth="1"/>
    <col min="2" max="6" width="8.2851562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7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7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7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7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7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7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8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7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7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7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7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7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D25A-E32D-4F9A-8B51-27D6BED5E9E1}">
  <sheetPr>
    <tabColor theme="1"/>
  </sheetPr>
  <dimension ref="A1:F45"/>
  <sheetViews>
    <sheetView zoomScale="145" zoomScaleNormal="145" workbookViewId="0">
      <pane xSplit="1" ySplit="5" topLeftCell="B6" activePane="bottomRight" state="frozen"/>
      <selection activeCell="F24" sqref="F24"/>
      <selection pane="topRight" activeCell="F24" sqref="F24"/>
      <selection pane="bottomLeft" activeCell="F24" sqref="F24"/>
      <selection pane="bottomRight" activeCell="A6" sqref="A6"/>
    </sheetView>
  </sheetViews>
  <sheetFormatPr defaultRowHeight="15" x14ac:dyDescent="0.25"/>
  <cols>
    <col min="1" max="1" width="34" customWidth="1"/>
    <col min="2" max="6" width="7.8554687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7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7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7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7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7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7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8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7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7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7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7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7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9D4B-C4EF-4D27-8FE0-E9EE9350C0F9}">
  <sheetPr>
    <tabColor theme="1"/>
  </sheetPr>
  <dimension ref="A1:F45"/>
  <sheetViews>
    <sheetView showGridLines="0" zoomScale="145" zoomScaleNormal="145" workbookViewId="0">
      <pane xSplit="1" ySplit="5" topLeftCell="B6" activePane="bottomRight" state="frozen"/>
      <selection activeCell="F24" sqref="F24"/>
      <selection pane="topRight" activeCell="F24" sqref="F24"/>
      <selection pane="bottomLeft" activeCell="F24" sqref="F24"/>
      <selection pane="bottomRight" activeCell="A3" sqref="A3"/>
    </sheetView>
  </sheetViews>
  <sheetFormatPr defaultRowHeight="15" x14ac:dyDescent="0.25"/>
  <cols>
    <col min="1" max="1" width="36" customWidth="1"/>
    <col min="2" max="6" width="8.2851562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1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1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1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1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1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1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4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1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1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1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1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1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F1992-19D4-4745-9B06-ADD0B69BD9F7}">
  <sheetPr>
    <tabColor rgb="FFFFCCFF"/>
  </sheetPr>
  <dimension ref="A1:F45"/>
  <sheetViews>
    <sheetView showGridLines="0" zoomScale="130" zoomScaleNormal="130" workbookViewId="0">
      <pane xSplit="1" ySplit="5" topLeftCell="B6" activePane="bottomRight" state="frozen"/>
      <selection activeCell="H27" sqref="H27"/>
      <selection pane="topRight" activeCell="H27" sqref="H27"/>
      <selection pane="bottomLeft" activeCell="H27" sqref="H27"/>
      <selection pane="bottomRight" activeCell="T3" sqref="T3"/>
    </sheetView>
  </sheetViews>
  <sheetFormatPr defaultRowHeight="15" x14ac:dyDescent="0.25"/>
  <cols>
    <col min="1" max="1" width="36" customWidth="1"/>
    <col min="2" max="6" width="8.2851562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7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7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7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7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7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7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8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7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7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7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7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7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87DC-41CE-440C-897E-5282B515A9DB}">
  <sheetPr>
    <tabColor rgb="FFFFCCFF"/>
  </sheetPr>
  <dimension ref="A1:F45"/>
  <sheetViews>
    <sheetView showGridLines="0" zoomScale="130" zoomScaleNormal="130" workbookViewId="0">
      <pane xSplit="1" ySplit="5" topLeftCell="B6" activePane="bottomRight" state="frozen"/>
      <selection activeCell="H27" sqref="H27"/>
      <selection pane="topRight" activeCell="H27" sqref="H27"/>
      <selection pane="bottomLeft" activeCell="H27" sqref="H27"/>
      <selection pane="bottomRight" activeCell="A3" sqref="A3"/>
    </sheetView>
  </sheetViews>
  <sheetFormatPr defaultRowHeight="15" x14ac:dyDescent="0.25"/>
  <cols>
    <col min="1" max="1" width="36" customWidth="1"/>
    <col min="2" max="6" width="8.2851562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7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7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7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7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7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7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8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7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7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7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7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7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39B4-0B9F-42F7-BC13-8E1C884C9170}">
  <sheetPr>
    <tabColor rgb="FFCCFFFF"/>
  </sheetPr>
  <dimension ref="A1:F45"/>
  <sheetViews>
    <sheetView showGridLines="0" zoomScale="130" zoomScaleNormal="130" workbookViewId="0">
      <pane xSplit="1" ySplit="5" topLeftCell="B6" activePane="bottomRight" state="frozen"/>
      <selection activeCell="H27" sqref="H27"/>
      <selection pane="topRight" activeCell="H27" sqref="H27"/>
      <selection pane="bottomLeft" activeCell="H27" sqref="H27"/>
      <selection pane="bottomRight" activeCell="K28" sqref="K28"/>
    </sheetView>
  </sheetViews>
  <sheetFormatPr defaultRowHeight="15" x14ac:dyDescent="0.25"/>
  <cols>
    <col min="1" max="1" width="36" customWidth="1"/>
    <col min="2" max="6" width="8.2851562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7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7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7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7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7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7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8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7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7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7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7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7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1DB1-39D8-4B59-A6DF-0AB45B2F913D}">
  <sheetPr>
    <tabColor rgb="FFCCFFFF"/>
  </sheetPr>
  <dimension ref="A1:F45"/>
  <sheetViews>
    <sheetView showGridLines="0" zoomScale="130" zoomScaleNormal="130" workbookViewId="0">
      <pane xSplit="1" ySplit="5" topLeftCell="B6" activePane="bottomRight" state="frozen"/>
      <selection activeCell="H27" sqref="H27"/>
      <selection pane="topRight" activeCell="H27" sqref="H27"/>
      <selection pane="bottomLeft" activeCell="H27" sqref="H27"/>
      <selection pane="bottomRight" activeCell="H27" sqref="H27"/>
    </sheetView>
  </sheetViews>
  <sheetFormatPr defaultRowHeight="15" x14ac:dyDescent="0.25"/>
  <cols>
    <col min="1" max="1" width="36" customWidth="1"/>
    <col min="2" max="6" width="8.2851562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7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7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7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7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7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7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8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7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7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7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7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7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E63C-2B71-498D-9CBF-E89AC2E7506B}">
  <sheetPr>
    <tabColor rgb="FFFFFFCC"/>
  </sheetPr>
  <dimension ref="A1:F45"/>
  <sheetViews>
    <sheetView showGridLines="0" zoomScale="130" zoomScaleNormal="130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A6" sqref="A6"/>
    </sheetView>
  </sheetViews>
  <sheetFormatPr defaultRowHeight="15" x14ac:dyDescent="0.25"/>
  <cols>
    <col min="1" max="1" width="36" customWidth="1"/>
    <col min="2" max="6" width="8.2851562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7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7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7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7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7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7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8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7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7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7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7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7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21D1-B9BD-4071-9E0F-6CF778B33C85}">
  <sheetPr>
    <tabColor rgb="FFFFFFCC"/>
  </sheetPr>
  <dimension ref="A1:F45"/>
  <sheetViews>
    <sheetView showGridLines="0" zoomScale="130" zoomScaleNormal="130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A4" sqref="A4"/>
    </sheetView>
  </sheetViews>
  <sheetFormatPr defaultRowHeight="15" x14ac:dyDescent="0.25"/>
  <cols>
    <col min="1" max="1" width="36" customWidth="1"/>
    <col min="2" max="6" width="8.28515625" bestFit="1" customWidth="1"/>
  </cols>
  <sheetData>
    <row r="1" spans="1:6" x14ac:dyDescent="0.25">
      <c r="A1" t="s">
        <v>55</v>
      </c>
    </row>
    <row r="2" spans="1:6" x14ac:dyDescent="0.25">
      <c r="A2" t="s">
        <v>54</v>
      </c>
    </row>
    <row r="3" spans="1:6" x14ac:dyDescent="0.25">
      <c r="A3" t="s">
        <v>0</v>
      </c>
      <c r="B3" s="6">
        <v>0.21</v>
      </c>
    </row>
    <row r="5" spans="1:6" x14ac:dyDescent="0.25">
      <c r="B5" s="2">
        <v>2025</v>
      </c>
      <c r="C5" s="2">
        <v>2026</v>
      </c>
      <c r="D5" s="2">
        <v>2027</v>
      </c>
      <c r="E5" s="2">
        <v>2028</v>
      </c>
      <c r="F5" s="2">
        <v>2029</v>
      </c>
    </row>
    <row r="6" spans="1:6" x14ac:dyDescent="0.25">
      <c r="A6" s="7" t="s">
        <v>1</v>
      </c>
      <c r="B6" s="3">
        <v>156000</v>
      </c>
      <c r="C6" s="3">
        <f>+B6*(1+Assumptions!$C$2)</f>
        <v>163800</v>
      </c>
      <c r="D6" s="3">
        <f>+C6*(1+Assumptions!$C$2)</f>
        <v>171990</v>
      </c>
      <c r="E6" s="3">
        <f>+D6*(1+Assumptions!$C$2)</f>
        <v>180589.5</v>
      </c>
      <c r="F6" s="3">
        <f>+E6*(1+Assumptions!$C$2)</f>
        <v>189618.97500000001</v>
      </c>
    </row>
    <row r="7" spans="1:6" x14ac:dyDescent="0.25">
      <c r="A7" s="7" t="s">
        <v>2</v>
      </c>
      <c r="B7" s="3">
        <v>104000</v>
      </c>
      <c r="C7" s="3">
        <f>+B7*(1+Assumptions!$C$3)</f>
        <v>107120</v>
      </c>
      <c r="D7" s="3">
        <f>+C7*(1+Assumptions!$C$3)</f>
        <v>110333.6</v>
      </c>
      <c r="E7" s="3">
        <f>+D7*(1+Assumptions!$C$3)</f>
        <v>113643.60800000001</v>
      </c>
      <c r="F7" s="3">
        <f>+E7*(1+Assumptions!$C$3)</f>
        <v>117052.91624000001</v>
      </c>
    </row>
    <row r="8" spans="1:6" x14ac:dyDescent="0.25">
      <c r="A8" s="7" t="s">
        <v>3</v>
      </c>
      <c r="B8" s="3">
        <v>78000</v>
      </c>
      <c r="C8" s="3">
        <f>+B8*(1+Assumptions!$C$4)</f>
        <v>82680</v>
      </c>
      <c r="D8" s="3">
        <f>+C8*(1+Assumptions!$C$4)</f>
        <v>87640.8</v>
      </c>
      <c r="E8" s="3">
        <f>+D8*(1+Assumptions!$C$4)</f>
        <v>92899.248000000007</v>
      </c>
      <c r="F8" s="3">
        <f>+E8*(1+Assumptions!$C$4)</f>
        <v>98473.202880000012</v>
      </c>
    </row>
    <row r="9" spans="1:6" x14ac:dyDescent="0.25">
      <c r="A9" s="7" t="s">
        <v>4</v>
      </c>
      <c r="B9" s="3">
        <v>93600</v>
      </c>
      <c r="C9" s="3">
        <f>+B9*(1+Assumptions!$C$5)</f>
        <v>98280</v>
      </c>
      <c r="D9" s="3">
        <f>+C9*(1+Assumptions!$C$5)</f>
        <v>103194</v>
      </c>
      <c r="E9" s="3">
        <f>+D9*(1+Assumptions!$C$5)</f>
        <v>108353.70000000001</v>
      </c>
      <c r="F9" s="3">
        <f>+E9*(1+Assumptions!$C$5)</f>
        <v>113771.38500000002</v>
      </c>
    </row>
    <row r="10" spans="1:6" x14ac:dyDescent="0.25">
      <c r="A10" s="7" t="s">
        <v>5</v>
      </c>
      <c r="B10" s="3">
        <v>62400</v>
      </c>
      <c r="C10" s="3">
        <f>+B10*(1+Assumptions!$C$6)</f>
        <v>67392</v>
      </c>
      <c r="D10" s="3">
        <f>+C10*(1+Assumptions!$C$6)</f>
        <v>72783.360000000001</v>
      </c>
      <c r="E10" s="3">
        <f>+D10*(1+Assumptions!$C$6)</f>
        <v>78606.0288</v>
      </c>
      <c r="F10" s="3">
        <f>+E10*(1+Assumptions!$C$6)</f>
        <v>84894.511104000005</v>
      </c>
    </row>
    <row r="11" spans="1:6" x14ac:dyDescent="0.25">
      <c r="A11" s="7" t="s">
        <v>6</v>
      </c>
      <c r="B11" s="3">
        <v>26000</v>
      </c>
      <c r="C11" s="3">
        <f>+B11*(1+Assumptions!$C$7)</f>
        <v>27820</v>
      </c>
      <c r="D11" s="3">
        <f>+C11*(1+Assumptions!$C$7)</f>
        <v>29767.4</v>
      </c>
      <c r="E11" s="3">
        <f>+D11*(1+Assumptions!$C$7)</f>
        <v>31851.118000000002</v>
      </c>
      <c r="F11" s="3">
        <f>+E11*(1+Assumptions!$C$7)</f>
        <v>34080.696260000004</v>
      </c>
    </row>
    <row r="12" spans="1:6" x14ac:dyDescent="0.25">
      <c r="A12" s="8" t="s">
        <v>7</v>
      </c>
      <c r="B12" s="5">
        <f>SUM(B6:B11)</f>
        <v>520000</v>
      </c>
      <c r="C12" s="5">
        <f>SUM(C6:C11)</f>
        <v>547092</v>
      </c>
      <c r="D12" s="5">
        <f>SUM(D6:D11)</f>
        <v>575709.16</v>
      </c>
      <c r="E12" s="5">
        <f>SUM(E6:E11)</f>
        <v>605943.20280000009</v>
      </c>
      <c r="F12" s="5">
        <f>SUM(F6:F11)</f>
        <v>637891.68648400006</v>
      </c>
    </row>
    <row r="13" spans="1:6" x14ac:dyDescent="0.25">
      <c r="A13" s="7" t="s">
        <v>8</v>
      </c>
      <c r="B13" s="3">
        <v>43680</v>
      </c>
      <c r="C13" s="3">
        <f>+C6*Assumptions!$C$10</f>
        <v>45864.000000000007</v>
      </c>
      <c r="D13" s="3">
        <f>+D6*Assumptions!$C$10</f>
        <v>48157.200000000004</v>
      </c>
      <c r="E13" s="3">
        <f>+E6*Assumptions!$C$10</f>
        <v>50565.060000000005</v>
      </c>
      <c r="F13" s="3">
        <f>+F6*Assumptions!$C$10</f>
        <v>53093.313000000009</v>
      </c>
    </row>
    <row r="14" spans="1:6" x14ac:dyDescent="0.25">
      <c r="A14" s="7" t="s">
        <v>9</v>
      </c>
      <c r="B14" s="3">
        <v>22880</v>
      </c>
      <c r="C14" s="3">
        <f>+C7*Assumptions!$C$11</f>
        <v>23566.400000000001</v>
      </c>
      <c r="D14" s="3">
        <f>+D7*Assumptions!$C$11</f>
        <v>24273.392</v>
      </c>
      <c r="E14" s="3">
        <f>+E7*Assumptions!$C$11</f>
        <v>25001.593760000003</v>
      </c>
      <c r="F14" s="3">
        <f>+F7*Assumptions!$C$11</f>
        <v>25751.641572800003</v>
      </c>
    </row>
    <row r="15" spans="1:6" x14ac:dyDescent="0.25">
      <c r="A15" s="7" t="s">
        <v>10</v>
      </c>
      <c r="B15" s="3">
        <v>23400</v>
      </c>
      <c r="C15" s="3">
        <f>+C8*Assumptions!$C$12</f>
        <v>24804</v>
      </c>
      <c r="D15" s="3">
        <f>+D8*Assumptions!$C$12</f>
        <v>26292.240000000002</v>
      </c>
      <c r="E15" s="3">
        <f>+E8*Assumptions!$C$12</f>
        <v>27869.774400000002</v>
      </c>
      <c r="F15" s="3">
        <f>+F8*Assumptions!$C$12</f>
        <v>29541.960864000001</v>
      </c>
    </row>
    <row r="16" spans="1:6" x14ac:dyDescent="0.25">
      <c r="A16" s="7" t="s">
        <v>11</v>
      </c>
      <c r="B16" s="3">
        <v>32760</v>
      </c>
      <c r="C16" s="3">
        <f>+C9*Assumptions!$C$13</f>
        <v>34398</v>
      </c>
      <c r="D16" s="3">
        <f>+D9*Assumptions!$C$13</f>
        <v>36117.899999999994</v>
      </c>
      <c r="E16" s="3">
        <f>+E9*Assumptions!$C$13</f>
        <v>37923.794999999998</v>
      </c>
      <c r="F16" s="3">
        <f>+F9*Assumptions!$C$13</f>
        <v>39819.984750000003</v>
      </c>
    </row>
    <row r="17" spans="1:6" x14ac:dyDescent="0.25">
      <c r="A17" s="7" t="s">
        <v>12</v>
      </c>
      <c r="B17" s="3">
        <v>14976</v>
      </c>
      <c r="C17" s="3">
        <f>+C10*Assumptions!$C$14</f>
        <v>16174.08</v>
      </c>
      <c r="D17" s="3">
        <f>+D10*Assumptions!$C$14</f>
        <v>17468.006399999998</v>
      </c>
      <c r="E17" s="3">
        <f>+E10*Assumptions!$C$14</f>
        <v>18865.446911999999</v>
      </c>
      <c r="F17" s="3">
        <f>+F10*Assumptions!$C$14</f>
        <v>20374.682664960001</v>
      </c>
    </row>
    <row r="18" spans="1:6" x14ac:dyDescent="0.25">
      <c r="A18" s="7" t="s">
        <v>13</v>
      </c>
      <c r="B18" s="3">
        <v>6760</v>
      </c>
      <c r="C18" s="3">
        <f>+C11*Assumptions!$C$15</f>
        <v>7233.2</v>
      </c>
      <c r="D18" s="3">
        <f>+D11*Assumptions!$C$15</f>
        <v>7739.5240000000003</v>
      </c>
      <c r="E18" s="3">
        <f>+E11*Assumptions!$C$15</f>
        <v>8281.2906800000001</v>
      </c>
      <c r="F18" s="3">
        <f>+F11*Assumptions!$C$15</f>
        <v>8860.9810276000007</v>
      </c>
    </row>
    <row r="19" spans="1:6" x14ac:dyDescent="0.25">
      <c r="A19" s="7" t="s">
        <v>14</v>
      </c>
      <c r="B19" s="3">
        <v>10400</v>
      </c>
      <c r="C19" s="3">
        <f>+C12*Assumptions!$B$18</f>
        <v>10941.84</v>
      </c>
      <c r="D19" s="3">
        <f>+D12*Assumptions!$B$18</f>
        <v>11514.183200000001</v>
      </c>
      <c r="E19" s="3">
        <f>+E12*Assumptions!$B$18</f>
        <v>12118.864056000002</v>
      </c>
      <c r="F19" s="3">
        <f>+F12*Assumptions!$B$18</f>
        <v>12757.833729680002</v>
      </c>
    </row>
    <row r="20" spans="1:6" x14ac:dyDescent="0.25">
      <c r="A20" s="7" t="s">
        <v>15</v>
      </c>
      <c r="B20" s="3">
        <v>93600</v>
      </c>
      <c r="C20" s="3">
        <f>+C12*Assumptions!$B$19</f>
        <v>98476.56</v>
      </c>
      <c r="D20" s="3">
        <f>+D12*Assumptions!$B$19</f>
        <v>103627.6488</v>
      </c>
      <c r="E20" s="3">
        <f>+E12*Assumptions!$B$19</f>
        <v>109069.77650400001</v>
      </c>
      <c r="F20" s="3">
        <f>+F12*Assumptions!$B$19</f>
        <v>114820.50356712</v>
      </c>
    </row>
    <row r="21" spans="1:6" x14ac:dyDescent="0.25">
      <c r="A21" s="8" t="s">
        <v>16</v>
      </c>
      <c r="B21" s="5">
        <f>SUM(B13:B20)</f>
        <v>248456</v>
      </c>
      <c r="C21" s="5">
        <f>SUM(C13:C20)</f>
        <v>261458.08000000002</v>
      </c>
      <c r="D21" s="5">
        <f>SUM(D13:D20)</f>
        <v>275190.09440000006</v>
      </c>
      <c r="E21" s="5">
        <f>SUM(E13:E20)</f>
        <v>289695.60131200001</v>
      </c>
      <c r="F21" s="5">
        <f>SUM(F13:F20)</f>
        <v>305020.90117616003</v>
      </c>
    </row>
    <row r="22" spans="1:6" x14ac:dyDescent="0.25">
      <c r="A22" s="8" t="s">
        <v>17</v>
      </c>
      <c r="B22" s="5">
        <f>B12-B21</f>
        <v>271544</v>
      </c>
      <c r="C22" s="5">
        <f>C12-C21</f>
        <v>285633.91999999998</v>
      </c>
      <c r="D22" s="5">
        <f>D12-D21</f>
        <v>300519.06559999997</v>
      </c>
      <c r="E22" s="5">
        <f>E12-E21</f>
        <v>316247.60148800007</v>
      </c>
      <c r="F22" s="5">
        <f>F12-F21</f>
        <v>332870.78530784004</v>
      </c>
    </row>
    <row r="23" spans="1:6" x14ac:dyDescent="0.25">
      <c r="A23" s="7" t="s">
        <v>18</v>
      </c>
      <c r="B23" s="9">
        <f>B22/B12</f>
        <v>0.5222</v>
      </c>
      <c r="C23" s="9">
        <f>C22/C12</f>
        <v>0.52209485790324106</v>
      </c>
      <c r="D23" s="9">
        <f>D22/D12</f>
        <v>0.52199806166016183</v>
      </c>
      <c r="E23" s="9">
        <f>E22/E12</f>
        <v>0.52190964438028686</v>
      </c>
      <c r="F23" s="9">
        <f>F22/F12</f>
        <v>0.52182963402861227</v>
      </c>
    </row>
    <row r="24" spans="1:6" x14ac:dyDescent="0.25">
      <c r="A24" s="7" t="s">
        <v>19</v>
      </c>
      <c r="B24" s="3">
        <v>48000</v>
      </c>
      <c r="C24" s="3">
        <f>+B24*(1+Assumptions!$C$22)</f>
        <v>49440</v>
      </c>
      <c r="D24" s="3">
        <f>+C24*(1+Assumptions!$C$22)</f>
        <v>50923.200000000004</v>
      </c>
      <c r="E24" s="3">
        <f>+D24*(1+Assumptions!$C$22)</f>
        <v>52450.896000000008</v>
      </c>
      <c r="F24" s="3">
        <f>+E24*(1+Assumptions!$C$22)</f>
        <v>54024.422880000013</v>
      </c>
    </row>
    <row r="25" spans="1:6" x14ac:dyDescent="0.25">
      <c r="A25" s="7" t="s">
        <v>20</v>
      </c>
      <c r="B25" s="3">
        <v>12000</v>
      </c>
      <c r="C25" s="3">
        <f>+B25*(1+Assumptions!$C$23)</f>
        <v>12480</v>
      </c>
      <c r="D25" s="3">
        <f>+C25*(1+Assumptions!$C$23)</f>
        <v>12979.2</v>
      </c>
      <c r="E25" s="3">
        <f>+D25*(1+Assumptions!$C$23)</f>
        <v>13498.368</v>
      </c>
      <c r="F25" s="3">
        <f>+E25*(1+Assumptions!$C$23)</f>
        <v>14038.302720000002</v>
      </c>
    </row>
    <row r="26" spans="1:6" x14ac:dyDescent="0.25">
      <c r="A26" s="7" t="s">
        <v>21</v>
      </c>
      <c r="B26" s="3">
        <v>15000</v>
      </c>
      <c r="C26" s="3">
        <f>+B26*(1+Assumptions!$C$24)</f>
        <v>15750</v>
      </c>
      <c r="D26" s="3">
        <f>+C26*(1+Assumptions!$C$24)</f>
        <v>16537.5</v>
      </c>
      <c r="E26" s="3">
        <f>+D26*(1+Assumptions!$C$24)</f>
        <v>17364.375</v>
      </c>
      <c r="F26" s="3">
        <f>+E26*(1+Assumptions!$C$24)</f>
        <v>18232.59375</v>
      </c>
    </row>
    <row r="27" spans="1:6" x14ac:dyDescent="0.25">
      <c r="A27" s="7" t="s">
        <v>22</v>
      </c>
      <c r="B27" s="3">
        <v>8000</v>
      </c>
      <c r="C27" s="3">
        <f>+B27*(1+Assumptions!$C$25)</f>
        <v>8320</v>
      </c>
      <c r="D27" s="3">
        <f>+C27*(1+Assumptions!$C$25)</f>
        <v>8652.8000000000011</v>
      </c>
      <c r="E27" s="3">
        <f>+D27*(1+Assumptions!$C$25)</f>
        <v>8998.9120000000021</v>
      </c>
      <c r="F27" s="3">
        <f>+E27*(1+Assumptions!$C$25)</f>
        <v>9358.8684800000028</v>
      </c>
    </row>
    <row r="28" spans="1:6" x14ac:dyDescent="0.25">
      <c r="A28" s="7" t="s">
        <v>23</v>
      </c>
      <c r="B28" s="3">
        <v>90000</v>
      </c>
      <c r="C28" s="3">
        <f>+B28*(1+Assumptions!$C$26)</f>
        <v>94500</v>
      </c>
      <c r="D28" s="3">
        <f>+C28*(1+Assumptions!$C$26)</f>
        <v>99225</v>
      </c>
      <c r="E28" s="3">
        <f>+D28*(1+Assumptions!$C$26)</f>
        <v>104186.25</v>
      </c>
      <c r="F28" s="3">
        <f>+E28*(1+Assumptions!$C$26)</f>
        <v>109395.5625</v>
      </c>
    </row>
    <row r="29" spans="1:6" x14ac:dyDescent="0.25">
      <c r="A29" s="7" t="s">
        <v>24</v>
      </c>
      <c r="B29" s="3">
        <v>8000</v>
      </c>
      <c r="C29" s="3">
        <f>+B29*(1+Assumptions!$C$27)</f>
        <v>8400</v>
      </c>
      <c r="D29" s="3">
        <f>+C29*(1+Assumptions!$C$27)</f>
        <v>8820</v>
      </c>
      <c r="E29" s="3">
        <f>+D29*(1+Assumptions!$C$27)</f>
        <v>9261</v>
      </c>
      <c r="F29" s="3">
        <f>+E29*(1+Assumptions!$C$27)</f>
        <v>9724.0500000000011</v>
      </c>
    </row>
    <row r="30" spans="1:6" x14ac:dyDescent="0.25">
      <c r="A30" s="7" t="s">
        <v>25</v>
      </c>
      <c r="B30" s="3">
        <v>10000</v>
      </c>
      <c r="C30" s="3">
        <f>+B30*(1+Assumptions!$C$28)</f>
        <v>10300</v>
      </c>
      <c r="D30" s="3">
        <f>+C30*(1+Assumptions!$C$28)</f>
        <v>10609</v>
      </c>
      <c r="E30" s="3">
        <f>+D30*(1+Assumptions!$C$28)</f>
        <v>10927.27</v>
      </c>
      <c r="F30" s="3">
        <f>+E30*(1+Assumptions!$C$28)</f>
        <v>11255.088100000001</v>
      </c>
    </row>
    <row r="31" spans="1:6" x14ac:dyDescent="0.25">
      <c r="A31" s="7" t="s">
        <v>26</v>
      </c>
      <c r="B31" s="3">
        <v>7000</v>
      </c>
      <c r="C31" s="3">
        <f>+B31*(1+Assumptions!$C$29)</f>
        <v>7280</v>
      </c>
      <c r="D31" s="3">
        <f>+C31*(1+Assumptions!$C$29)</f>
        <v>7571.2</v>
      </c>
      <c r="E31" s="3">
        <f>+D31*(1+Assumptions!$C$29)</f>
        <v>7874.0479999999998</v>
      </c>
      <c r="F31" s="3">
        <f>+E31*(1+Assumptions!$C$29)</f>
        <v>8189.0099200000004</v>
      </c>
    </row>
    <row r="32" spans="1:6" x14ac:dyDescent="0.25">
      <c r="A32" s="7" t="s">
        <v>27</v>
      </c>
      <c r="B32" s="3">
        <v>6000</v>
      </c>
      <c r="C32" s="3">
        <f>+B32*(1+Assumptions!$C$30)</f>
        <v>6180</v>
      </c>
      <c r="D32" s="3">
        <f>+C32*(1+Assumptions!$C$30)</f>
        <v>6365.4000000000005</v>
      </c>
      <c r="E32" s="3">
        <f>+D32*(1+Assumptions!$C$30)</f>
        <v>6556.362000000001</v>
      </c>
      <c r="F32" s="3">
        <f>+E32*(1+Assumptions!$C$30)</f>
        <v>6753.0528600000016</v>
      </c>
    </row>
    <row r="33" spans="1:6" x14ac:dyDescent="0.25">
      <c r="A33" s="7" t="s">
        <v>28</v>
      </c>
      <c r="B33" s="3">
        <v>3000</v>
      </c>
      <c r="C33" s="3">
        <f>+B33*(1+Assumptions!$C$31)</f>
        <v>3240</v>
      </c>
      <c r="D33" s="3">
        <f>+C33*(1+Assumptions!$C$31)</f>
        <v>3499.2000000000003</v>
      </c>
      <c r="E33" s="3">
        <f>+D33*(1+Assumptions!$C$31)</f>
        <v>3779.1360000000004</v>
      </c>
      <c r="F33" s="3">
        <f>+E33*(1+Assumptions!$C$31)</f>
        <v>4081.4668800000009</v>
      </c>
    </row>
    <row r="34" spans="1:6" x14ac:dyDescent="0.25">
      <c r="A34" s="7" t="s">
        <v>29</v>
      </c>
      <c r="B34" s="3">
        <v>3600</v>
      </c>
      <c r="C34" s="3">
        <f>+B34*(1+Assumptions!$C$32)</f>
        <v>3708</v>
      </c>
      <c r="D34" s="3">
        <f>+C34*(1+Assumptions!$C$32)</f>
        <v>3819.2400000000002</v>
      </c>
      <c r="E34" s="3">
        <f>+D34*(1+Assumptions!$C$32)</f>
        <v>3933.8172000000004</v>
      </c>
      <c r="F34" s="3">
        <f>+E34*(1+Assumptions!$C$32)</f>
        <v>4051.8317160000006</v>
      </c>
    </row>
    <row r="35" spans="1:6" x14ac:dyDescent="0.25">
      <c r="A35" s="7" t="s">
        <v>30</v>
      </c>
      <c r="B35" s="3">
        <v>5000</v>
      </c>
      <c r="C35" s="3">
        <f>+B35*(1+Assumptions!$C$33)</f>
        <v>5200</v>
      </c>
      <c r="D35" s="3">
        <f>+C35*(1+Assumptions!$C$33)</f>
        <v>5408</v>
      </c>
      <c r="E35" s="3">
        <f>+D35*(1+Assumptions!$C$33)</f>
        <v>5624.3200000000006</v>
      </c>
      <c r="F35" s="3">
        <f>+E35*(1+Assumptions!$C$33)</f>
        <v>5849.2928000000011</v>
      </c>
    </row>
    <row r="36" spans="1:6" x14ac:dyDescent="0.25">
      <c r="A36" s="7" t="s">
        <v>31</v>
      </c>
      <c r="B36" s="3">
        <v>2000</v>
      </c>
      <c r="C36" s="3">
        <f>+B36*(1+Assumptions!$C$34)</f>
        <v>2060</v>
      </c>
      <c r="D36" s="3">
        <f>+C36*(1+Assumptions!$C$34)</f>
        <v>2121.8000000000002</v>
      </c>
      <c r="E36" s="3">
        <f>+D36*(1+Assumptions!$C$34)</f>
        <v>2185.4540000000002</v>
      </c>
      <c r="F36" s="3">
        <f>+E36*(1+Assumptions!$C$34)</f>
        <v>2251.0176200000001</v>
      </c>
    </row>
    <row r="37" spans="1:6" x14ac:dyDescent="0.25">
      <c r="A37" s="7" t="s">
        <v>32</v>
      </c>
      <c r="B37" s="3">
        <v>12000</v>
      </c>
      <c r="C37" s="3">
        <f>+B37*(1+Assumptions!$C$35)</f>
        <v>12000</v>
      </c>
      <c r="D37" s="3">
        <f>+C37*(1+Assumptions!$C$35)</f>
        <v>12000</v>
      </c>
      <c r="E37" s="3">
        <f>+D37*(1+Assumptions!$C$35)</f>
        <v>12000</v>
      </c>
      <c r="F37" s="3">
        <f>+E37*(1+Assumptions!$C$35)</f>
        <v>12000</v>
      </c>
    </row>
    <row r="38" spans="1:6" x14ac:dyDescent="0.25">
      <c r="A38" s="7" t="s">
        <v>33</v>
      </c>
      <c r="B38" s="3">
        <v>3000</v>
      </c>
      <c r="C38" s="3">
        <f>+B38*(1+Assumptions!$C$36)</f>
        <v>3090</v>
      </c>
      <c r="D38" s="3">
        <f>+C38*(1+Assumptions!$C$36)</f>
        <v>3182.7000000000003</v>
      </c>
      <c r="E38" s="3">
        <f>+D38*(1+Assumptions!$C$36)</f>
        <v>3278.1810000000005</v>
      </c>
      <c r="F38" s="3">
        <f>+E38*(1+Assumptions!$C$36)</f>
        <v>3376.5264300000008</v>
      </c>
    </row>
    <row r="39" spans="1:6" x14ac:dyDescent="0.25">
      <c r="A39" s="8" t="s">
        <v>34</v>
      </c>
      <c r="B39" s="5">
        <f>SUM(B24:B38)</f>
        <v>232600</v>
      </c>
      <c r="C39" s="5">
        <f>SUM(C24:C38)</f>
        <v>241948</v>
      </c>
      <c r="D39" s="5">
        <f>SUM(D24:D38)</f>
        <v>251714.24000000002</v>
      </c>
      <c r="E39" s="5">
        <f>SUM(E24:E38)</f>
        <v>261918.38920000001</v>
      </c>
      <c r="F39" s="5">
        <f>SUM(F24:F38)</f>
        <v>272581.086656</v>
      </c>
    </row>
    <row r="40" spans="1:6" x14ac:dyDescent="0.25">
      <c r="A40" s="8" t="s">
        <v>35</v>
      </c>
      <c r="B40" s="5">
        <f>B22-B39</f>
        <v>38944</v>
      </c>
      <c r="C40" s="5">
        <f>C22-C39</f>
        <v>43685.919999999984</v>
      </c>
      <c r="D40" s="5">
        <f>D22-D39</f>
        <v>48804.825599999953</v>
      </c>
      <c r="E40" s="5">
        <f>E22-E39</f>
        <v>54329.212288000068</v>
      </c>
      <c r="F40" s="5">
        <f>F22-F39</f>
        <v>60289.698651840037</v>
      </c>
    </row>
    <row r="41" spans="1:6" x14ac:dyDescent="0.25">
      <c r="A41" s="7" t="s">
        <v>36</v>
      </c>
      <c r="B41" s="3">
        <v>1000</v>
      </c>
      <c r="C41" s="3">
        <v>1000</v>
      </c>
      <c r="D41" s="3">
        <v>1000</v>
      </c>
      <c r="E41" s="3">
        <v>1000</v>
      </c>
      <c r="F41" s="3">
        <v>1000</v>
      </c>
    </row>
    <row r="42" spans="1:6" x14ac:dyDescent="0.25">
      <c r="A42" s="7" t="s">
        <v>37</v>
      </c>
      <c r="B42" s="3">
        <v>4000</v>
      </c>
      <c r="C42" s="3">
        <v>4000</v>
      </c>
      <c r="D42" s="3">
        <v>4000</v>
      </c>
      <c r="E42" s="3">
        <v>4000</v>
      </c>
      <c r="F42" s="3">
        <v>4000</v>
      </c>
    </row>
    <row r="43" spans="1:6" x14ac:dyDescent="0.25">
      <c r="A43" s="8" t="s">
        <v>38</v>
      </c>
      <c r="B43" s="5">
        <f>B40+B41-B42</f>
        <v>35944</v>
      </c>
      <c r="C43" s="5">
        <f>C40+C41-C42</f>
        <v>40685.919999999984</v>
      </c>
      <c r="D43" s="5">
        <f>D40+D41-D42</f>
        <v>45804.825599999953</v>
      </c>
      <c r="E43" s="5">
        <f>E40+E41-E42</f>
        <v>51329.212288000068</v>
      </c>
      <c r="F43" s="5">
        <f>F40+F41-F42</f>
        <v>57289.698651840037</v>
      </c>
    </row>
    <row r="44" spans="1:6" x14ac:dyDescent="0.25">
      <c r="A44" s="7" t="s">
        <v>39</v>
      </c>
      <c r="B44" s="3">
        <f>IF(B43&gt;0,B43*$B$3,0)</f>
        <v>7548.24</v>
      </c>
      <c r="C44" s="3">
        <f>IF(C43&gt;0,C43*$B$3,0)</f>
        <v>8544.0431999999964</v>
      </c>
      <c r="D44" s="3">
        <f>IF(D43&gt;0,D43*$B$3,0)</f>
        <v>9619.0133759999899</v>
      </c>
      <c r="E44" s="3">
        <f>IF(E43&gt;0,E43*$B$3,0)</f>
        <v>10779.134580480013</v>
      </c>
      <c r="F44" s="3">
        <f>IF(F43&gt;0,F43*$B$3,0)</f>
        <v>12030.836716886408</v>
      </c>
    </row>
    <row r="45" spans="1:6" x14ac:dyDescent="0.25">
      <c r="A45" s="8" t="s">
        <v>40</v>
      </c>
      <c r="B45" s="5">
        <f>B43-B44</f>
        <v>28395.760000000002</v>
      </c>
      <c r="C45" s="5">
        <f>C43-C44</f>
        <v>32141.876799999987</v>
      </c>
      <c r="D45" s="5">
        <f>D43-D44</f>
        <v>36185.812223999965</v>
      </c>
      <c r="E45" s="5">
        <f>E43-E44</f>
        <v>40550.077707520053</v>
      </c>
      <c r="F45" s="5">
        <f>F43-F44</f>
        <v>45258.861934953631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Assumptions</vt:lpstr>
      <vt:lpstr>Income Statement</vt:lpstr>
      <vt:lpstr>Sample Graphs</vt:lpstr>
      <vt:lpstr>Column Revenue</vt:lpstr>
      <vt:lpstr>Column Expenses</vt:lpstr>
      <vt:lpstr>Bar Revenue</vt:lpstr>
      <vt:lpstr>Bar Expenses</vt:lpstr>
      <vt:lpstr>Line Revenue </vt:lpstr>
      <vt:lpstr>Line Revenue &amp; Net Income</vt:lpstr>
      <vt:lpstr>Pie Revenue 2025</vt:lpstr>
      <vt:lpstr>Pie Expenses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Potratz, Wendy</cp:lastModifiedBy>
  <dcterms:created xsi:type="dcterms:W3CDTF">2025-12-30T20:46:43Z</dcterms:created>
  <dcterms:modified xsi:type="dcterms:W3CDTF">2026-01-14T17:36:05Z</dcterms:modified>
</cp:coreProperties>
</file>